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tente/Library/Mobile Documents/com~apple~CloudDocs/Contributi regione L.1 2023- anno 2024/"/>
    </mc:Choice>
  </mc:AlternateContent>
  <xr:revisionPtr revIDLastSave="0" documentId="13_ncr:1_{4CF8D953-318C-6B44-9F6A-E876A3B20545}" xr6:coauthVersionLast="47" xr6:coauthVersionMax="47" xr10:uidLastSave="{00000000-0000-0000-0000-000000000000}"/>
  <bookViews>
    <workbookView xWindow="0" yWindow="500" windowWidth="28800" windowHeight="16380" xr2:uid="{361FDF60-BEA0-D74B-BC65-D31AB11A805E}"/>
  </bookViews>
  <sheets>
    <sheet name="GENERALE" sheetId="1" r:id="rId1"/>
    <sheet name="TESSERATI" sheetId="2" r:id="rId2"/>
    <sheet name="CAMPIONATI" sheetId="3" r:id="rId3"/>
    <sheet name="DISCREZIONALE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J65" i="1" s="1"/>
  <c r="H66" i="1"/>
  <c r="H67" i="1"/>
  <c r="H68" i="1"/>
  <c r="H2" i="1"/>
  <c r="J7" i="3"/>
  <c r="J14" i="3"/>
  <c r="J15" i="3"/>
  <c r="J22" i="3"/>
  <c r="J23" i="3"/>
  <c r="J30" i="3"/>
  <c r="J31" i="3"/>
  <c r="J38" i="3"/>
  <c r="J39" i="3"/>
  <c r="J46" i="3"/>
  <c r="J47" i="3"/>
  <c r="J54" i="3"/>
  <c r="J55" i="3"/>
  <c r="J62" i="3"/>
  <c r="J63" i="3"/>
  <c r="J3" i="3"/>
  <c r="I4" i="3"/>
  <c r="J4" i="3" s="1"/>
  <c r="I7" i="3"/>
  <c r="I10" i="3"/>
  <c r="J10" i="3" s="1"/>
  <c r="I11" i="3"/>
  <c r="J11" i="3" s="1"/>
  <c r="I12" i="3"/>
  <c r="J12" i="3" s="1"/>
  <c r="I14" i="3"/>
  <c r="I15" i="3"/>
  <c r="I18" i="3"/>
  <c r="J18" i="3" s="1"/>
  <c r="I19" i="3"/>
  <c r="J19" i="3" s="1"/>
  <c r="I20" i="3"/>
  <c r="J20" i="3" s="1"/>
  <c r="I22" i="3"/>
  <c r="I23" i="3"/>
  <c r="I26" i="3"/>
  <c r="J26" i="3" s="1"/>
  <c r="I27" i="3"/>
  <c r="J27" i="3" s="1"/>
  <c r="I28" i="3"/>
  <c r="J28" i="3" s="1"/>
  <c r="I30" i="3"/>
  <c r="I31" i="3"/>
  <c r="I34" i="3"/>
  <c r="J34" i="3" s="1"/>
  <c r="I35" i="3"/>
  <c r="J35" i="3" s="1"/>
  <c r="I36" i="3"/>
  <c r="J36" i="3" s="1"/>
  <c r="I38" i="3"/>
  <c r="I39" i="3"/>
  <c r="I42" i="3"/>
  <c r="J42" i="3" s="1"/>
  <c r="I43" i="3"/>
  <c r="J43" i="3" s="1"/>
  <c r="I44" i="3"/>
  <c r="J44" i="3" s="1"/>
  <c r="I46" i="3"/>
  <c r="I47" i="3"/>
  <c r="I50" i="3"/>
  <c r="J50" i="3" s="1"/>
  <c r="I51" i="3"/>
  <c r="J51" i="3" s="1"/>
  <c r="I52" i="3"/>
  <c r="J52" i="3" s="1"/>
  <c r="I54" i="3"/>
  <c r="I55" i="3"/>
  <c r="I58" i="3"/>
  <c r="J58" i="3" s="1"/>
  <c r="I59" i="3"/>
  <c r="J59" i="3" s="1"/>
  <c r="I60" i="3"/>
  <c r="J60" i="3" s="1"/>
  <c r="I62" i="3"/>
  <c r="I63" i="3"/>
  <c r="I66" i="3"/>
  <c r="J66" i="3" s="1"/>
  <c r="I67" i="3"/>
  <c r="J67" i="3" s="1"/>
  <c r="I68" i="3"/>
  <c r="J68" i="3" s="1"/>
  <c r="I3" i="3"/>
  <c r="E8" i="3"/>
  <c r="I8" i="3" s="1"/>
  <c r="J8" i="3" s="1"/>
  <c r="E9" i="3"/>
  <c r="I9" i="3" s="1"/>
  <c r="J9" i="3" s="1"/>
  <c r="E10" i="3"/>
  <c r="E11" i="3"/>
  <c r="E12" i="3"/>
  <c r="E13" i="3"/>
  <c r="I13" i="3" s="1"/>
  <c r="J13" i="3" s="1"/>
  <c r="E14" i="3"/>
  <c r="E15" i="3"/>
  <c r="E16" i="3"/>
  <c r="I16" i="3" s="1"/>
  <c r="J16" i="3" s="1"/>
  <c r="E17" i="3"/>
  <c r="I17" i="3" s="1"/>
  <c r="J17" i="3" s="1"/>
  <c r="E18" i="3"/>
  <c r="E19" i="3"/>
  <c r="E20" i="3"/>
  <c r="E21" i="3"/>
  <c r="I21" i="3" s="1"/>
  <c r="J21" i="3" s="1"/>
  <c r="E22" i="3"/>
  <c r="E23" i="3"/>
  <c r="E24" i="3"/>
  <c r="I24" i="3" s="1"/>
  <c r="J24" i="3" s="1"/>
  <c r="E25" i="3"/>
  <c r="I25" i="3" s="1"/>
  <c r="J25" i="3" s="1"/>
  <c r="E26" i="3"/>
  <c r="E27" i="3"/>
  <c r="E28" i="3"/>
  <c r="E29" i="3"/>
  <c r="I29" i="3" s="1"/>
  <c r="J29" i="3" s="1"/>
  <c r="E30" i="3"/>
  <c r="E31" i="3"/>
  <c r="E32" i="3"/>
  <c r="I32" i="3" s="1"/>
  <c r="J32" i="3" s="1"/>
  <c r="E33" i="3"/>
  <c r="I33" i="3" s="1"/>
  <c r="J33" i="3" s="1"/>
  <c r="E34" i="3"/>
  <c r="E35" i="3"/>
  <c r="E36" i="3"/>
  <c r="E37" i="3"/>
  <c r="I37" i="3" s="1"/>
  <c r="J37" i="3" s="1"/>
  <c r="E38" i="3"/>
  <c r="E39" i="3"/>
  <c r="E40" i="3"/>
  <c r="I40" i="3" s="1"/>
  <c r="J40" i="3" s="1"/>
  <c r="E41" i="3"/>
  <c r="I41" i="3" s="1"/>
  <c r="J41" i="3" s="1"/>
  <c r="E42" i="3"/>
  <c r="E43" i="3"/>
  <c r="E44" i="3"/>
  <c r="E45" i="3"/>
  <c r="I45" i="3" s="1"/>
  <c r="J45" i="3" s="1"/>
  <c r="E46" i="3"/>
  <c r="E47" i="3"/>
  <c r="E48" i="3"/>
  <c r="I48" i="3" s="1"/>
  <c r="J48" i="3" s="1"/>
  <c r="E49" i="3"/>
  <c r="I49" i="3" s="1"/>
  <c r="J49" i="3" s="1"/>
  <c r="E50" i="3"/>
  <c r="E51" i="3"/>
  <c r="E52" i="3"/>
  <c r="E53" i="3"/>
  <c r="I53" i="3" s="1"/>
  <c r="J53" i="3" s="1"/>
  <c r="E54" i="3"/>
  <c r="E55" i="3"/>
  <c r="E56" i="3"/>
  <c r="I56" i="3" s="1"/>
  <c r="J56" i="3" s="1"/>
  <c r="E57" i="3"/>
  <c r="I57" i="3" s="1"/>
  <c r="J57" i="3" s="1"/>
  <c r="E58" i="3"/>
  <c r="E59" i="3"/>
  <c r="E60" i="3"/>
  <c r="E61" i="3"/>
  <c r="I61" i="3" s="1"/>
  <c r="J61" i="3" s="1"/>
  <c r="E62" i="3"/>
  <c r="E63" i="3"/>
  <c r="E64" i="3"/>
  <c r="I64" i="3" s="1"/>
  <c r="J64" i="3" s="1"/>
  <c r="E65" i="3"/>
  <c r="I65" i="3" s="1"/>
  <c r="J65" i="3" s="1"/>
  <c r="E66" i="3"/>
  <c r="E67" i="3"/>
  <c r="E68" i="3"/>
  <c r="E69" i="3"/>
  <c r="I69" i="3" s="1"/>
  <c r="J69" i="3" s="1"/>
  <c r="E3" i="3"/>
  <c r="E4" i="3"/>
  <c r="E5" i="3"/>
  <c r="I5" i="3" s="1"/>
  <c r="J5" i="3" s="1"/>
  <c r="E6" i="3"/>
  <c r="I6" i="3" s="1"/>
  <c r="J6" i="3" s="1"/>
  <c r="E7" i="3"/>
  <c r="I71" i="3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J66" i="1" s="1"/>
  <c r="F67" i="1"/>
  <c r="J67" i="1" s="1"/>
  <c r="F68" i="1"/>
  <c r="J68" i="1" s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2" i="1"/>
  <c r="D60" i="4"/>
  <c r="D59" i="4"/>
  <c r="I58" i="4"/>
  <c r="E56" i="4"/>
  <c r="D56" i="4"/>
  <c r="C56" i="4"/>
  <c r="D58" i="4" s="1"/>
  <c r="B56" i="4"/>
  <c r="F54" i="4"/>
  <c r="F53" i="4"/>
  <c r="D53" i="4"/>
  <c r="F52" i="4"/>
  <c r="D52" i="4"/>
  <c r="H52" i="4" s="1"/>
  <c r="F51" i="4"/>
  <c r="D51" i="4"/>
  <c r="F50" i="4"/>
  <c r="D50" i="4"/>
  <c r="H50" i="4" s="1"/>
  <c r="F49" i="4"/>
  <c r="D49" i="4"/>
  <c r="H49" i="4" s="1"/>
  <c r="F48" i="4"/>
  <c r="D48" i="4"/>
  <c r="H48" i="4" s="1"/>
  <c r="F47" i="4"/>
  <c r="D47" i="4"/>
  <c r="F46" i="4"/>
  <c r="D46" i="4"/>
  <c r="H46" i="4" s="1"/>
  <c r="F45" i="4"/>
  <c r="D45" i="4"/>
  <c r="F44" i="4"/>
  <c r="D44" i="4"/>
  <c r="F43" i="4"/>
  <c r="D43" i="4"/>
  <c r="F42" i="4"/>
  <c r="D42" i="4"/>
  <c r="H42" i="4" s="1"/>
  <c r="F41" i="4"/>
  <c r="D41" i="4"/>
  <c r="F40" i="4"/>
  <c r="D40" i="4"/>
  <c r="H40" i="4" s="1"/>
  <c r="F39" i="4"/>
  <c r="D39" i="4"/>
  <c r="F38" i="4"/>
  <c r="D38" i="4"/>
  <c r="H38" i="4" s="1"/>
  <c r="F37" i="4"/>
  <c r="D37" i="4"/>
  <c r="F36" i="4"/>
  <c r="D36" i="4"/>
  <c r="H36" i="4" s="1"/>
  <c r="F35" i="4"/>
  <c r="D35" i="4"/>
  <c r="F34" i="4"/>
  <c r="D34" i="4"/>
  <c r="F33" i="4"/>
  <c r="D33" i="4"/>
  <c r="H33" i="4" s="1"/>
  <c r="F32" i="4"/>
  <c r="D32" i="4"/>
  <c r="H32" i="4" s="1"/>
  <c r="F31" i="4"/>
  <c r="D31" i="4"/>
  <c r="F30" i="4"/>
  <c r="D30" i="4"/>
  <c r="F29" i="4"/>
  <c r="D29" i="4"/>
  <c r="F28" i="4"/>
  <c r="D28" i="4"/>
  <c r="F27" i="4"/>
  <c r="D27" i="4"/>
  <c r="H27" i="4" s="1"/>
  <c r="F26" i="4"/>
  <c r="D26" i="4"/>
  <c r="H26" i="4" s="1"/>
  <c r="F25" i="4"/>
  <c r="D25" i="4"/>
  <c r="F24" i="4"/>
  <c r="D24" i="4"/>
  <c r="F23" i="4"/>
  <c r="D23" i="4"/>
  <c r="H23" i="4" s="1"/>
  <c r="F22" i="4"/>
  <c r="D22" i="4"/>
  <c r="F21" i="4"/>
  <c r="D21" i="4"/>
  <c r="H21" i="4" s="1"/>
  <c r="F20" i="4"/>
  <c r="D20" i="4"/>
  <c r="H20" i="4" s="1"/>
  <c r="F19" i="4"/>
  <c r="D19" i="4"/>
  <c r="H19" i="4" s="1"/>
  <c r="F18" i="4"/>
  <c r="D18" i="4"/>
  <c r="F17" i="4"/>
  <c r="D17" i="4"/>
  <c r="F16" i="4"/>
  <c r="D16" i="4"/>
  <c r="H16" i="4" s="1"/>
  <c r="H58" i="4" s="1"/>
  <c r="F15" i="4"/>
  <c r="D15" i="4"/>
  <c r="F14" i="4"/>
  <c r="D14" i="4"/>
  <c r="F13" i="4"/>
  <c r="D13" i="4"/>
  <c r="F12" i="4"/>
  <c r="D12" i="4"/>
  <c r="F11" i="4"/>
  <c r="D11" i="4"/>
  <c r="H11" i="4" s="1"/>
  <c r="F10" i="4"/>
  <c r="D10" i="4"/>
  <c r="F9" i="4"/>
  <c r="D9" i="4"/>
  <c r="F8" i="4"/>
  <c r="D8" i="4"/>
  <c r="F7" i="4"/>
  <c r="D7" i="4"/>
  <c r="F6" i="4"/>
  <c r="D6" i="4"/>
  <c r="F5" i="4"/>
  <c r="D5" i="4"/>
  <c r="F4" i="4"/>
  <c r="D4" i="4"/>
  <c r="F3" i="4"/>
  <c r="D3" i="4"/>
  <c r="H3" i="4" s="1"/>
  <c r="F2" i="4"/>
  <c r="D2" i="4"/>
  <c r="N15" i="2"/>
  <c r="N16" i="2"/>
  <c r="N17" i="2"/>
  <c r="N31" i="2"/>
  <c r="N32" i="2"/>
  <c r="N33" i="2"/>
  <c r="N34" i="2"/>
  <c r="N47" i="2"/>
  <c r="N48" i="2"/>
  <c r="N49" i="2"/>
  <c r="N54" i="2"/>
  <c r="N62" i="2"/>
  <c r="N63" i="2"/>
  <c r="N64" i="2"/>
  <c r="N65" i="2"/>
  <c r="L73" i="2"/>
  <c r="G59" i="2"/>
  <c r="G61" i="2"/>
  <c r="B72" i="2"/>
  <c r="M69" i="2"/>
  <c r="N69" i="2" s="1"/>
  <c r="F69" i="2"/>
  <c r="G69" i="2" s="1"/>
  <c r="M68" i="2"/>
  <c r="N68" i="2" s="1"/>
  <c r="F68" i="2"/>
  <c r="G68" i="2" s="1"/>
  <c r="M67" i="2"/>
  <c r="N67" i="2" s="1"/>
  <c r="F67" i="2"/>
  <c r="G67" i="2" s="1"/>
  <c r="M63" i="2"/>
  <c r="F63" i="2"/>
  <c r="G63" i="2" s="1"/>
  <c r="L72" i="2"/>
  <c r="M44" i="2"/>
  <c r="N44" i="2" s="1"/>
  <c r="F44" i="2"/>
  <c r="G44" i="2" s="1"/>
  <c r="M4" i="2"/>
  <c r="N4" i="2" s="1"/>
  <c r="M5" i="2"/>
  <c r="N5" i="2" s="1"/>
  <c r="M6" i="2"/>
  <c r="N6" i="2" s="1"/>
  <c r="M7" i="2"/>
  <c r="N7" i="2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M16" i="2"/>
  <c r="M17" i="2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M32" i="2"/>
  <c r="M33" i="2"/>
  <c r="M34" i="2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5" i="2"/>
  <c r="N45" i="2" s="1"/>
  <c r="M46" i="2"/>
  <c r="N46" i="2" s="1"/>
  <c r="M47" i="2"/>
  <c r="M48" i="2"/>
  <c r="M49" i="2"/>
  <c r="M50" i="2"/>
  <c r="N50" i="2" s="1"/>
  <c r="M51" i="2"/>
  <c r="N51" i="2" s="1"/>
  <c r="M52" i="2"/>
  <c r="N52" i="2" s="1"/>
  <c r="M53" i="2"/>
  <c r="N53" i="2" s="1"/>
  <c r="M54" i="2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2" i="2"/>
  <c r="M64" i="2"/>
  <c r="M65" i="2"/>
  <c r="M66" i="2"/>
  <c r="N66" i="2" s="1"/>
  <c r="E72" i="2"/>
  <c r="E73" i="2" s="1"/>
  <c r="M3" i="2"/>
  <c r="N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F60" i="2"/>
  <c r="G60" i="2" s="1"/>
  <c r="F61" i="2"/>
  <c r="F62" i="2"/>
  <c r="G62" i="2" s="1"/>
  <c r="F64" i="2"/>
  <c r="G64" i="2" s="1"/>
  <c r="F65" i="2"/>
  <c r="G65" i="2" s="1"/>
  <c r="F66" i="2"/>
  <c r="G66" i="2" s="1"/>
  <c r="F3" i="2"/>
  <c r="G3" i="2" s="1"/>
  <c r="H12" i="4" l="1"/>
  <c r="H6" i="4"/>
  <c r="H10" i="4"/>
  <c r="H14" i="4"/>
  <c r="H18" i="4"/>
  <c r="H34" i="4"/>
  <c r="H13" i="4"/>
  <c r="H17" i="4"/>
  <c r="H24" i="4"/>
  <c r="H31" i="4"/>
  <c r="H35" i="4"/>
  <c r="H39" i="4"/>
  <c r="H43" i="4"/>
  <c r="H44" i="4"/>
  <c r="F56" i="4"/>
  <c r="H56" i="4" s="1"/>
  <c r="H4" i="4"/>
  <c r="H8" i="4"/>
  <c r="H15" i="4"/>
  <c r="H37" i="4"/>
  <c r="H41" i="4"/>
  <c r="H22" i="4"/>
  <c r="H45" i="4"/>
  <c r="H9" i="4"/>
  <c r="H25" i="4"/>
  <c r="H28" i="4"/>
  <c r="H51" i="4"/>
  <c r="H7" i="4"/>
  <c r="H29" i="4"/>
  <c r="H53" i="4"/>
  <c r="H2" i="4"/>
  <c r="H5" i="4"/>
  <c r="H30" i="4"/>
  <c r="H47" i="4"/>
  <c r="J73" i="1"/>
  <c r="B73" i="1" s="1"/>
  <c r="I71" i="1"/>
  <c r="H54" i="4" l="1"/>
  <c r="H71" i="1"/>
  <c r="J71" i="3" l="1"/>
  <c r="J48" i="1"/>
  <c r="J32" i="1"/>
  <c r="J25" i="1"/>
  <c r="J20" i="1"/>
  <c r="J12" i="1"/>
  <c r="J11" i="1"/>
  <c r="J8" i="1"/>
  <c r="J4" i="1"/>
  <c r="K72" i="2"/>
  <c r="K73" i="2" s="1"/>
  <c r="J72" i="2"/>
  <c r="M72" i="2" s="1"/>
  <c r="I72" i="2"/>
  <c r="D72" i="2"/>
  <c r="D73" i="2" s="1"/>
  <c r="C72" i="2"/>
  <c r="J9" i="1"/>
  <c r="J19" i="1"/>
  <c r="J27" i="1"/>
  <c r="J28" i="1"/>
  <c r="J56" i="1"/>
  <c r="J59" i="1"/>
  <c r="J60" i="1"/>
  <c r="J62" i="1"/>
  <c r="J73" i="2" l="1"/>
  <c r="M73" i="2"/>
  <c r="C73" i="2"/>
  <c r="F72" i="2"/>
  <c r="F73" i="2" s="1"/>
  <c r="J35" i="1"/>
  <c r="J58" i="1"/>
  <c r="J52" i="1"/>
  <c r="J36" i="1"/>
  <c r="J44" i="1"/>
  <c r="J50" i="1"/>
  <c r="J42" i="1"/>
  <c r="J34" i="1"/>
  <c r="J26" i="1"/>
  <c r="J18" i="1"/>
  <c r="J10" i="1"/>
  <c r="J16" i="1"/>
  <c r="J24" i="1"/>
  <c r="J55" i="1"/>
  <c r="J57" i="1"/>
  <c r="J49" i="1"/>
  <c r="J41" i="1"/>
  <c r="J33" i="1"/>
  <c r="J17" i="1"/>
  <c r="J3" i="1"/>
  <c r="J64" i="1"/>
  <c r="J43" i="1"/>
  <c r="J40" i="1"/>
  <c r="J39" i="1"/>
  <c r="J15" i="1"/>
  <c r="J30" i="1"/>
  <c r="J14" i="1"/>
  <c r="J6" i="1"/>
  <c r="J51" i="1"/>
  <c r="J63" i="1"/>
  <c r="J47" i="1"/>
  <c r="J31" i="1"/>
  <c r="J23" i="1"/>
  <c r="J7" i="1"/>
  <c r="J54" i="1"/>
  <c r="J46" i="1"/>
  <c r="J38" i="1"/>
  <c r="J22" i="1"/>
  <c r="J61" i="1"/>
  <c r="J53" i="1"/>
  <c r="J45" i="1"/>
  <c r="J37" i="1"/>
  <c r="J29" i="1"/>
  <c r="J21" i="1"/>
  <c r="J13" i="1"/>
  <c r="J5" i="1"/>
  <c r="F71" i="1"/>
  <c r="D71" i="1"/>
  <c r="N72" i="2"/>
  <c r="G72" i="2"/>
  <c r="I73" i="2"/>
  <c r="B71" i="1" l="1"/>
  <c r="J2" i="1"/>
  <c r="J71" i="1" s="1"/>
</calcChain>
</file>

<file path=xl/sharedStrings.xml><?xml version="1.0" encoding="utf-8"?>
<sst xmlns="http://schemas.openxmlformats.org/spreadsheetml/2006/main" count="291" uniqueCount="142">
  <si>
    <t>A.S.D. DANCE POINT ACADEMY</t>
  </si>
  <si>
    <t>A.S.D. MOOVING DANCE</t>
  </si>
  <si>
    <t>ELLEDANCE</t>
  </si>
  <si>
    <t>Associazione sportiva Nuoro Danza</t>
  </si>
  <si>
    <t>A.S.D.Martin's Latin Club </t>
  </si>
  <si>
    <t>A.S.D. Dance Explosion Sardegna</t>
  </si>
  <si>
    <t>ASD DANZE SENORBì</t>
  </si>
  <si>
    <t>A.S.D. SETTIMO DANCE SPORT</t>
  </si>
  <si>
    <t>Evolution Dance Academy A.S.D.</t>
  </si>
  <si>
    <t>CUBAN CLUB</t>
  </si>
  <si>
    <t>LAST DANCE POWER</t>
  </si>
  <si>
    <t>Mr. JUMP</t>
  </si>
  <si>
    <t>A.S.D Adrenalina Dance School</t>
  </si>
  <si>
    <t>SPORT  TIME</t>
  </si>
  <si>
    <t>ASD ML Dance Club</t>
  </si>
  <si>
    <t>B CLUB SSD ARL</t>
  </si>
  <si>
    <t>A.S.D CONNESSIONE LATINA &amp; FITNESS</t>
  </si>
  <si>
    <t>A.S.D. Futura Dancing School</t>
  </si>
  <si>
    <t>ASD DANCE POINT SMERALDA</t>
  </si>
  <si>
    <t>A.S.D. SUSY DANCE STUDIO</t>
  </si>
  <si>
    <t>Vivir Danzando s.s.d. a r.l.</t>
  </si>
  <si>
    <t>A.S.D. TEAM LUX</t>
  </si>
  <si>
    <t>QUE ARTE! A.S.D.</t>
  </si>
  <si>
    <t>DREAM DANCE</t>
  </si>
  <si>
    <t>ASD DANCE SCHOOL NUMBER ONE</t>
  </si>
  <si>
    <t>A.S.D. CENTRO STUDIO DANZE VILLAMAR</t>
  </si>
  <si>
    <t>DANCE AND FITNESS</t>
  </si>
  <si>
    <t>NUMERO UNO SARDEGNA</t>
  </si>
  <si>
    <t>DANCEOZIERI ACADEMY</t>
  </si>
  <si>
    <t>DANCE POINT</t>
  </si>
  <si>
    <t>ASD Centro Sportivo Black Stars</t>
  </si>
  <si>
    <t>SOLAIRE DANCE ASD</t>
  </si>
  <si>
    <t>ASD MAMBO DANCE 2000 E FITNESS</t>
  </si>
  <si>
    <t>A.S.D. NEW DANCING STARS</t>
  </si>
  <si>
    <t>MACOMER DANCE</t>
  </si>
  <si>
    <t>DANCE STUDIO PLOAGHE</t>
  </si>
  <si>
    <t>DANCE FLOOR</t>
  </si>
  <si>
    <t>LATIN CARIBE</t>
  </si>
  <si>
    <t>A.S.D  LATIN STYLE</t>
  </si>
  <si>
    <t>A.S.D. TRIPUDIUM DANZE</t>
  </si>
  <si>
    <t>A.S.D. ALESSANDRA CELESTIAL DANCE</t>
  </si>
  <si>
    <t>F. ART STUDIO DANCE ACADEMY</t>
  </si>
  <si>
    <t>BATUCA DANCE</t>
  </si>
  <si>
    <t>INTERNATIONAL DANCING STAR'S</t>
  </si>
  <si>
    <t>A.S.D. STUDIO DANZA LATINA</t>
  </si>
  <si>
    <t>A.S.D PROGETTO DANZA</t>
  </si>
  <si>
    <t>GRAN BALLO NEW DANCE</t>
  </si>
  <si>
    <t>A.S.D. CIBIESSE ELMAS</t>
  </si>
  <si>
    <t>ROYAL DANCE NG</t>
  </si>
  <si>
    <t>A.S.D. DANCE FEELINGS</t>
  </si>
  <si>
    <t>ASD MAGALENHA RODANCE</t>
  </si>
  <si>
    <t>POLISPORTIVA GONONE DORGALI</t>
  </si>
  <si>
    <t>FLASH DANCE E FITNESS</t>
  </si>
  <si>
    <t>A.S.D. A.M. DANCING</t>
  </si>
  <si>
    <t>G &amp; S LATIN DANCE</t>
  </si>
  <si>
    <t>DANCE POINT SASSARI</t>
  </si>
  <si>
    <t>NUMERO UNO LATIN EMPIRE</t>
  </si>
  <si>
    <t>ASD TIME TO DANCE</t>
  </si>
  <si>
    <t>MASA FITNESS CLUB</t>
  </si>
  <si>
    <t>Denominazione</t>
  </si>
  <si>
    <t xml:space="preserve">Parti Uguali </t>
  </si>
  <si>
    <t>Partecip.</t>
  </si>
  <si>
    <t>Campionati</t>
  </si>
  <si>
    <t xml:space="preserve">DISCREZIONALE </t>
  </si>
  <si>
    <t>Totale</t>
  </si>
  <si>
    <t>MEDIA TRIENNALE</t>
  </si>
  <si>
    <t xml:space="preserve">TOTALE </t>
  </si>
  <si>
    <t>ASD CENTRO SPORTIVO BLACK STARS</t>
  </si>
  <si>
    <t>A.S.D  LATIN STYLE</t>
  </si>
  <si>
    <t>A.S.D. DANCE EXPLOSION SARDEGNA</t>
  </si>
  <si>
    <t>ASSOCIAZIONE SPORTIVA NUORO DANZA</t>
  </si>
  <si>
    <t>EVOLUTION DANCE ACADEMY A.S.D.</t>
  </si>
  <si>
    <t>A.S.D ADRENALINA DANCE SCHOOL</t>
  </si>
  <si>
    <t>ASD ML DANCE CLUB</t>
  </si>
  <si>
    <t>SPORT  TIME</t>
  </si>
  <si>
    <t>A.S.D. FUTURA DANCING SCHOOL</t>
  </si>
  <si>
    <t>VIVIR DANZANDO S.S.D. A R.L.</t>
  </si>
  <si>
    <t>G</t>
  </si>
  <si>
    <t>I</t>
  </si>
  <si>
    <t>O</t>
  </si>
  <si>
    <t>V</t>
  </si>
  <si>
    <t>A</t>
  </si>
  <si>
    <t>N</t>
  </si>
  <si>
    <t>L</t>
  </si>
  <si>
    <t>E</t>
  </si>
  <si>
    <t>C</t>
  </si>
  <si>
    <t>Totali €</t>
  </si>
  <si>
    <t>COEFF.</t>
  </si>
  <si>
    <t>ITALIANO</t>
  </si>
  <si>
    <t xml:space="preserve">REGIONALE </t>
  </si>
  <si>
    <t xml:space="preserve">DREAM DANCE </t>
  </si>
  <si>
    <t xml:space="preserve">NUMERO UNO LATIN EMPIRE </t>
  </si>
  <si>
    <t>A.S.D. Cuba Libre Accademy</t>
  </si>
  <si>
    <t>CANNIZZARO TEAM ITALY A.S.D.</t>
  </si>
  <si>
    <t>ASD IMPERIAL DANCE FITNESS</t>
  </si>
  <si>
    <t>ASD Studio Danza e Fitness</t>
  </si>
  <si>
    <t>NUMERO UNO LATIN EMPIRE </t>
  </si>
  <si>
    <t>ELLE ESSE DANZA</t>
  </si>
  <si>
    <t>ASD Para Bailar</t>
  </si>
  <si>
    <t>a.s.d. Danzarte</t>
  </si>
  <si>
    <t>A.S.D. STUDIOS WELLNESS</t>
  </si>
  <si>
    <t>STUDIO DANZA E FITNESS</t>
  </si>
  <si>
    <t xml:space="preserve">ASD CUBA LIBRE ACCADEMY </t>
  </si>
  <si>
    <t>IMPERIAL DANCE AND FITNESS</t>
  </si>
  <si>
    <t xml:space="preserve">ELLE ESSE DANZA </t>
  </si>
  <si>
    <t>ASD PARA BAILAR</t>
  </si>
  <si>
    <t>ASD DANZARTE</t>
  </si>
  <si>
    <t>ASD STUDIOS WELNESS</t>
  </si>
  <si>
    <t>asa</t>
  </si>
  <si>
    <t>UDG</t>
  </si>
  <si>
    <t>COPPA</t>
  </si>
  <si>
    <t>TOTALI</t>
  </si>
  <si>
    <t>ASD DANZE SENORBÃ¬</t>
  </si>
  <si>
    <t xml:space="preserve">LATIN CARIBE </t>
  </si>
  <si>
    <t xml:space="preserve">A.S.D.Martin's Latin Club </t>
  </si>
  <si>
    <t xml:space="preserve">ASD PROGETTO DANZA </t>
  </si>
  <si>
    <t>PARA BAILAR</t>
  </si>
  <si>
    <t>CONNESSIONE LATINA E FITNESS</t>
  </si>
  <si>
    <t>MAMBO DANCE 2000</t>
  </si>
  <si>
    <t xml:space="preserve">ALESSANDRA CELESTIAL DANCE </t>
  </si>
  <si>
    <t xml:space="preserve">CUBA LIBRE ACCADEMY </t>
  </si>
  <si>
    <t xml:space="preserve">STUDIO DANZA LATINA </t>
  </si>
  <si>
    <t xml:space="preserve">SUSY DANCE STUDIO </t>
  </si>
  <si>
    <t xml:space="preserve">DANCE POINT ACADEMY </t>
  </si>
  <si>
    <t>A.M DANCING</t>
  </si>
  <si>
    <t xml:space="preserve">TEAM LUX </t>
  </si>
  <si>
    <t>ADRENALINA DANCE SCHOOL</t>
  </si>
  <si>
    <t xml:space="preserve">TRIPUDIUM DANZE </t>
  </si>
  <si>
    <t>SETTIMO DANCE SPORT</t>
  </si>
  <si>
    <t xml:space="preserve">DANCE EXPLOSION SARDEGNA </t>
  </si>
  <si>
    <t xml:space="preserve">CUBAN CLUB </t>
  </si>
  <si>
    <t xml:space="preserve">B CLUB </t>
  </si>
  <si>
    <t xml:space="preserve">DANCE OZIERI ACADEMY </t>
  </si>
  <si>
    <t xml:space="preserve">SPORT TIME </t>
  </si>
  <si>
    <t>Media tesserati 22/24</t>
  </si>
  <si>
    <t>Giovanili 22/24</t>
  </si>
  <si>
    <t xml:space="preserve">MARTINS LATIN CLUB </t>
  </si>
  <si>
    <t xml:space="preserve">COPPA </t>
  </si>
  <si>
    <t>REGIONALE</t>
  </si>
  <si>
    <t xml:space="preserve">ASSOLUTI </t>
  </si>
  <si>
    <t>TOTALE CP CR</t>
  </si>
  <si>
    <t xml:space="preserve">Pubblicato il 30 settembre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</si>
</sst>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#,##0.00\ &quot;€&quot;"/>
    <numFmt numFmtId="166" formatCode="_-* #,##0.0000\ [$€-410]_-;\-* #,##0.0000\ [$€-410]_-;_-* &quot;-&quot;??\ [$€-410]_-;_-@_-"/>
    <numFmt numFmtId="167" formatCode="0.0000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Helvetica Neue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Helvetica Neue"/>
      <family val="2"/>
    </font>
    <font>
      <sz val="14"/>
      <color rgb="FF000000"/>
      <name val="Helvetica Neue"/>
      <family val="2"/>
    </font>
    <font>
      <sz val="14"/>
      <color theme="1"/>
      <name val="Helvetica Neue"/>
      <family val="2"/>
    </font>
    <font>
      <b/>
      <sz val="14"/>
      <color theme="1"/>
      <name val="Helvetica Neue"/>
      <family val="2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Border="1"/>
    <xf numFmtId="165" fontId="6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1" applyFont="1"/>
    <xf numFmtId="0" fontId="6" fillId="0" borderId="0" xfId="0" applyFont="1" applyAlignment="1">
      <alignment horizontal="center" vertical="center"/>
    </xf>
    <xf numFmtId="164" fontId="6" fillId="0" borderId="0" xfId="0" applyNumberFormat="1" applyFont="1"/>
    <xf numFmtId="164" fontId="5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0" xfId="0" applyFont="1"/>
    <xf numFmtId="164" fontId="6" fillId="0" borderId="0" xfId="0" applyNumberFormat="1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44" fontId="7" fillId="0" borderId="0" xfId="1" applyFont="1" applyAlignment="1">
      <alignment horizontal="center"/>
    </xf>
    <xf numFmtId="164" fontId="6" fillId="2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44" fontId="6" fillId="3" borderId="0" xfId="1" applyFont="1" applyFill="1"/>
    <xf numFmtId="44" fontId="6" fillId="4" borderId="0" xfId="1" applyFont="1" applyFill="1"/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5" fontId="9" fillId="5" borderId="0" xfId="0" applyNumberFormat="1" applyFont="1" applyFill="1"/>
    <xf numFmtId="0" fontId="5" fillId="5" borderId="0" xfId="0" applyFont="1" applyFill="1" applyAlignment="1">
      <alignment horizontal="center"/>
    </xf>
    <xf numFmtId="164" fontId="6" fillId="6" borderId="0" xfId="0" applyNumberFormat="1" applyFont="1" applyFill="1"/>
    <xf numFmtId="164" fontId="5" fillId="7" borderId="0" xfId="0" applyNumberFormat="1" applyFont="1" applyFill="1"/>
    <xf numFmtId="165" fontId="5" fillId="0" borderId="0" xfId="0" applyNumberFormat="1" applyFont="1"/>
    <xf numFmtId="44" fontId="5" fillId="0" borderId="0" xfId="1" applyFont="1"/>
    <xf numFmtId="44" fontId="5" fillId="0" borderId="0" xfId="0" applyNumberFormat="1" applyFont="1"/>
    <xf numFmtId="0" fontId="12" fillId="8" borderId="0" xfId="0" applyFont="1" applyFill="1"/>
    <xf numFmtId="44" fontId="6" fillId="6" borderId="0" xfId="1" applyFont="1" applyFill="1"/>
    <xf numFmtId="166" fontId="6" fillId="0" borderId="0" xfId="0" applyNumberFormat="1" applyFont="1" applyAlignment="1">
      <alignment horizontal="center" vertical="center"/>
    </xf>
    <xf numFmtId="164" fontId="6" fillId="9" borderId="0" xfId="0" applyNumberFormat="1" applyFont="1" applyFill="1" applyAlignment="1">
      <alignment vertical="center"/>
    </xf>
    <xf numFmtId="164" fontId="11" fillId="9" borderId="0" xfId="0" applyNumberFormat="1" applyFont="1" applyFill="1" applyAlignment="1">
      <alignment horizontal="center" vertical="center"/>
    </xf>
    <xf numFmtId="1" fontId="0" fillId="0" borderId="0" xfId="0" applyNumberFormat="1"/>
    <xf numFmtId="0" fontId="5" fillId="0" borderId="2" xfId="0" applyFont="1" applyBorder="1"/>
    <xf numFmtId="167" fontId="5" fillId="0" borderId="0" xfId="0" applyNumberFormat="1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10" borderId="0" xfId="0" applyFont="1" applyFill="1" applyBorder="1"/>
    <xf numFmtId="0" fontId="5" fillId="0" borderId="0" xfId="0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B21B-FDD6-B340-B151-6A9737E9AEAA}">
  <sheetPr>
    <pageSetUpPr fitToPage="1"/>
  </sheetPr>
  <dimension ref="A1:J73"/>
  <sheetViews>
    <sheetView tabSelected="1" topLeftCell="A39" workbookViewId="0">
      <selection activeCell="K45" sqref="K45"/>
    </sheetView>
  </sheetViews>
  <sheetFormatPr baseColWidth="10" defaultRowHeight="19" x14ac:dyDescent="0.25"/>
  <cols>
    <col min="1" max="1" width="48.83203125" style="19" customWidth="1"/>
    <col min="2" max="2" width="15.5" style="30" customWidth="1"/>
    <col min="3" max="3" width="27.33203125" style="19" customWidth="1"/>
    <col min="4" max="4" width="13.83203125" style="19" bestFit="1" customWidth="1"/>
    <col min="5" max="5" width="17.5" style="20" customWidth="1"/>
    <col min="6" max="6" width="13.83203125" style="21" bestFit="1" customWidth="1"/>
    <col min="7" max="7" width="16.5" style="20" customWidth="1"/>
    <col min="8" max="8" width="15.1640625" style="19" customWidth="1"/>
    <col min="9" max="9" width="20.33203125" style="23" customWidth="1"/>
    <col min="10" max="10" width="23.83203125" style="19" customWidth="1"/>
    <col min="11" max="16384" width="10.83203125" style="19"/>
  </cols>
  <sheetData>
    <row r="1" spans="1:10" x14ac:dyDescent="0.25">
      <c r="A1" s="25" t="s">
        <v>59</v>
      </c>
      <c r="B1" s="26" t="s">
        <v>60</v>
      </c>
      <c r="C1" s="27" t="s">
        <v>134</v>
      </c>
      <c r="D1" s="26" t="s">
        <v>86</v>
      </c>
      <c r="E1" s="28" t="s">
        <v>135</v>
      </c>
      <c r="F1" s="33" t="s">
        <v>86</v>
      </c>
      <c r="G1" s="27" t="s">
        <v>61</v>
      </c>
      <c r="H1" s="27" t="s">
        <v>62</v>
      </c>
      <c r="I1" s="26" t="s">
        <v>63</v>
      </c>
      <c r="J1" s="27" t="s">
        <v>64</v>
      </c>
    </row>
    <row r="2" spans="1:10" x14ac:dyDescent="0.25">
      <c r="A2" s="29" t="s">
        <v>0</v>
      </c>
      <c r="B2" s="51">
        <v>323.89479999999998</v>
      </c>
      <c r="C2" s="38">
        <v>54.3333333</v>
      </c>
      <c r="D2" s="36">
        <f>C2*6.195551009</f>
        <v>336.62493794914832</v>
      </c>
      <c r="E2" s="39">
        <v>38.6666667</v>
      </c>
      <c r="F2" s="37">
        <f>E2*10.96561395</f>
        <v>424.00373976552044</v>
      </c>
      <c r="G2" s="60">
        <v>21.5</v>
      </c>
      <c r="H2" s="40">
        <f>G2*8.4030781239</f>
        <v>180.66617966385002</v>
      </c>
      <c r="I2" s="42">
        <v>180.00026947000001</v>
      </c>
      <c r="J2" s="43">
        <f>SUM(B2+D2+F2+H2+I2)</f>
        <v>1445.1899268485188</v>
      </c>
    </row>
    <row r="3" spans="1:10" x14ac:dyDescent="0.25">
      <c r="A3" s="29" t="s">
        <v>1</v>
      </c>
      <c r="B3" s="34">
        <v>323.89479999999998</v>
      </c>
      <c r="C3" s="38">
        <v>168.33333329999999</v>
      </c>
      <c r="D3" s="36">
        <f t="shared" ref="D3:D66" si="0">C3*6.195551009</f>
        <v>1042.9177529751482</v>
      </c>
      <c r="E3" s="39">
        <v>105</v>
      </c>
      <c r="F3" s="37">
        <f t="shared" ref="F3:F66" si="1">E3*10.96561395</f>
        <v>1151.3894647499999</v>
      </c>
      <c r="G3" s="41">
        <v>90.5</v>
      </c>
      <c r="H3" s="40">
        <f t="shared" ref="H3:H66" si="2">G3*8.4030781239</f>
        <v>760.47857021294999</v>
      </c>
      <c r="I3" s="42">
        <v>690.28358279999998</v>
      </c>
      <c r="J3" s="43">
        <f t="shared" ref="J3:J66" si="3">SUM(B3+D3+F3+H3+I3)</f>
        <v>3968.9641707380979</v>
      </c>
    </row>
    <row r="4" spans="1:10" x14ac:dyDescent="0.25">
      <c r="A4" s="29" t="s">
        <v>2</v>
      </c>
      <c r="B4" s="34">
        <v>323.89479999999998</v>
      </c>
      <c r="C4" s="38">
        <v>45.3333333</v>
      </c>
      <c r="D4" s="36">
        <f t="shared" si="0"/>
        <v>280.86497886814828</v>
      </c>
      <c r="E4" s="39">
        <v>24.6666667</v>
      </c>
      <c r="F4" s="37">
        <f t="shared" si="1"/>
        <v>270.48514446552048</v>
      </c>
      <c r="G4" s="41">
        <v>48.5</v>
      </c>
      <c r="H4" s="40">
        <f t="shared" si="2"/>
        <v>407.54928900915002</v>
      </c>
      <c r="I4" s="42">
        <v>328.6789536</v>
      </c>
      <c r="J4" s="43">
        <f t="shared" si="3"/>
        <v>1611.4731659428189</v>
      </c>
    </row>
    <row r="5" spans="1:10" x14ac:dyDescent="0.25">
      <c r="A5" s="29" t="s">
        <v>3</v>
      </c>
      <c r="B5" s="34">
        <v>323.89479999999998</v>
      </c>
      <c r="C5" s="38">
        <v>41.3333333</v>
      </c>
      <c r="D5" s="36">
        <f t="shared" si="0"/>
        <v>256.08277483214829</v>
      </c>
      <c r="E5" s="39">
        <v>36.3333333</v>
      </c>
      <c r="F5" s="37">
        <f t="shared" si="1"/>
        <v>398.41730648447952</v>
      </c>
      <c r="G5" s="41">
        <v>0</v>
      </c>
      <c r="H5" s="40">
        <f t="shared" si="2"/>
        <v>0</v>
      </c>
      <c r="I5" s="42">
        <v>0</v>
      </c>
      <c r="J5" s="43">
        <f t="shared" si="3"/>
        <v>978.39488131662779</v>
      </c>
    </row>
    <row r="6" spans="1:10" x14ac:dyDescent="0.25">
      <c r="A6" s="29" t="s">
        <v>4</v>
      </c>
      <c r="B6" s="34">
        <v>323.89479999999998</v>
      </c>
      <c r="C6" s="38">
        <v>72.666666699999993</v>
      </c>
      <c r="D6" s="36">
        <f t="shared" si="0"/>
        <v>450.21004019385163</v>
      </c>
      <c r="E6" s="39">
        <v>17.6666667</v>
      </c>
      <c r="F6" s="37">
        <f t="shared" si="1"/>
        <v>193.72584681552047</v>
      </c>
      <c r="G6" s="41">
        <v>85</v>
      </c>
      <c r="H6" s="40">
        <f t="shared" si="2"/>
        <v>714.26164053150001</v>
      </c>
      <c r="I6" s="42">
        <v>563.98334950000003</v>
      </c>
      <c r="J6" s="43">
        <f t="shared" si="3"/>
        <v>2246.0756770408721</v>
      </c>
    </row>
    <row r="7" spans="1:10" x14ac:dyDescent="0.25">
      <c r="A7" s="29" t="s">
        <v>5</v>
      </c>
      <c r="B7" s="34">
        <v>323.89479999999998</v>
      </c>
      <c r="C7" s="38">
        <v>120.33333330000001</v>
      </c>
      <c r="D7" s="36">
        <f t="shared" si="0"/>
        <v>745.53130454314828</v>
      </c>
      <c r="E7" s="39">
        <v>70.666666699999993</v>
      </c>
      <c r="F7" s="37">
        <f t="shared" si="1"/>
        <v>774.90338616552037</v>
      </c>
      <c r="G7" s="41">
        <v>34</v>
      </c>
      <c r="H7" s="40">
        <f t="shared" si="2"/>
        <v>285.70465621260001</v>
      </c>
      <c r="I7" s="42">
        <v>323.20925849999998</v>
      </c>
      <c r="J7" s="43">
        <f t="shared" si="3"/>
        <v>2453.243405421269</v>
      </c>
    </row>
    <row r="8" spans="1:10" x14ac:dyDescent="0.25">
      <c r="A8" s="29" t="s">
        <v>6</v>
      </c>
      <c r="B8" s="50">
        <v>323.89479999999998</v>
      </c>
      <c r="C8" s="38">
        <v>114</v>
      </c>
      <c r="D8" s="36">
        <f t="shared" si="0"/>
        <v>706.29281502599997</v>
      </c>
      <c r="E8" s="39">
        <v>90.333333300000007</v>
      </c>
      <c r="F8" s="37">
        <f t="shared" si="1"/>
        <v>990.56045978447958</v>
      </c>
      <c r="G8" s="41">
        <v>20</v>
      </c>
      <c r="H8" s="40">
        <f t="shared" si="2"/>
        <v>168.06156247800001</v>
      </c>
      <c r="I8" s="42">
        <v>259.61564920000001</v>
      </c>
      <c r="J8" s="43">
        <f t="shared" si="3"/>
        <v>2448.4252864884793</v>
      </c>
    </row>
    <row r="9" spans="1:10" x14ac:dyDescent="0.25">
      <c r="A9" s="29" t="s">
        <v>7</v>
      </c>
      <c r="B9" s="34">
        <v>323.89479999999998</v>
      </c>
      <c r="C9" s="38">
        <v>70.333333300000007</v>
      </c>
      <c r="D9" s="36">
        <f t="shared" si="0"/>
        <v>435.75375409314836</v>
      </c>
      <c r="E9" s="39">
        <v>45.6666667</v>
      </c>
      <c r="F9" s="37">
        <f t="shared" si="1"/>
        <v>500.76303741552044</v>
      </c>
      <c r="G9" s="41">
        <v>89.5</v>
      </c>
      <c r="H9" s="40">
        <f t="shared" si="2"/>
        <v>752.07549208905004</v>
      </c>
      <c r="I9" s="42">
        <v>347.07701909999997</v>
      </c>
      <c r="J9" s="43">
        <f t="shared" si="3"/>
        <v>2359.5641026977187</v>
      </c>
    </row>
    <row r="10" spans="1:10" x14ac:dyDescent="0.25">
      <c r="A10" s="29" t="s">
        <v>92</v>
      </c>
      <c r="B10" s="34">
        <v>323.89479999999998</v>
      </c>
      <c r="C10" s="38">
        <v>7.6666667000000004</v>
      </c>
      <c r="D10" s="36">
        <f t="shared" si="0"/>
        <v>47.499224608851705</v>
      </c>
      <c r="E10" s="39">
        <v>5.6666667000000004</v>
      </c>
      <c r="F10" s="37">
        <f t="shared" si="1"/>
        <v>62.138479415520472</v>
      </c>
      <c r="G10" s="41">
        <v>12</v>
      </c>
      <c r="H10" s="40">
        <f t="shared" si="2"/>
        <v>100.8369374868</v>
      </c>
      <c r="I10" s="42">
        <v>114.366353</v>
      </c>
      <c r="J10" s="43">
        <f t="shared" si="3"/>
        <v>648.73579451117212</v>
      </c>
    </row>
    <row r="11" spans="1:10" x14ac:dyDescent="0.25">
      <c r="A11" s="29" t="s">
        <v>8</v>
      </c>
      <c r="B11" s="34">
        <v>323.89479999999998</v>
      </c>
      <c r="C11" s="38">
        <v>74.333333330000002</v>
      </c>
      <c r="D11" s="36">
        <f t="shared" si="0"/>
        <v>460.53595831501485</v>
      </c>
      <c r="E11" s="39">
        <v>65</v>
      </c>
      <c r="F11" s="37">
        <f t="shared" si="1"/>
        <v>712.76490675000002</v>
      </c>
      <c r="G11" s="41">
        <v>0</v>
      </c>
      <c r="H11" s="40">
        <f t="shared" si="2"/>
        <v>0</v>
      </c>
      <c r="I11" s="42">
        <v>0</v>
      </c>
      <c r="J11" s="43">
        <f t="shared" si="3"/>
        <v>1497.195665065015</v>
      </c>
    </row>
    <row r="12" spans="1:10" x14ac:dyDescent="0.25">
      <c r="A12" s="29" t="s">
        <v>9</v>
      </c>
      <c r="B12" s="34">
        <v>323.89479999999998</v>
      </c>
      <c r="C12" s="38">
        <v>82.333333330000002</v>
      </c>
      <c r="D12" s="36">
        <f t="shared" si="0"/>
        <v>510.10036638701484</v>
      </c>
      <c r="E12" s="39">
        <v>52</v>
      </c>
      <c r="F12" s="37">
        <f t="shared" si="1"/>
        <v>570.21192540000004</v>
      </c>
      <c r="G12" s="41">
        <v>2</v>
      </c>
      <c r="H12" s="40">
        <f t="shared" si="2"/>
        <v>16.806156247800001</v>
      </c>
      <c r="I12" s="42">
        <v>19.889800520000001</v>
      </c>
      <c r="J12" s="43">
        <f t="shared" si="3"/>
        <v>1440.9030485548149</v>
      </c>
    </row>
    <row r="13" spans="1:10" x14ac:dyDescent="0.25">
      <c r="A13" s="29" t="s">
        <v>10</v>
      </c>
      <c r="B13" s="34">
        <v>323.89479999999998</v>
      </c>
      <c r="C13" s="38">
        <v>40.6666667</v>
      </c>
      <c r="D13" s="36">
        <f t="shared" si="0"/>
        <v>251.95240790585169</v>
      </c>
      <c r="E13" s="39">
        <v>21.3333333</v>
      </c>
      <c r="F13" s="37">
        <f t="shared" si="1"/>
        <v>233.93309723447953</v>
      </c>
      <c r="G13" s="41">
        <v>60.5</v>
      </c>
      <c r="H13" s="40">
        <f t="shared" si="2"/>
        <v>508.38622649595004</v>
      </c>
      <c r="I13" s="42">
        <v>796.19677060000004</v>
      </c>
      <c r="J13" s="43">
        <f t="shared" si="3"/>
        <v>2114.363302236281</v>
      </c>
    </row>
    <row r="14" spans="1:10" x14ac:dyDescent="0.25">
      <c r="A14" s="29" t="s">
        <v>93</v>
      </c>
      <c r="B14" s="34">
        <v>323.89479999999998</v>
      </c>
      <c r="C14" s="38">
        <v>15.6666667</v>
      </c>
      <c r="D14" s="36">
        <f t="shared" si="0"/>
        <v>97.063632680851697</v>
      </c>
      <c r="E14" s="39">
        <v>0</v>
      </c>
      <c r="F14" s="37">
        <f t="shared" si="1"/>
        <v>0</v>
      </c>
      <c r="G14" s="41">
        <v>0</v>
      </c>
      <c r="H14" s="40">
        <f t="shared" si="2"/>
        <v>0</v>
      </c>
      <c r="I14" s="42">
        <v>0</v>
      </c>
      <c r="J14" s="43">
        <f t="shared" si="3"/>
        <v>420.95843268085167</v>
      </c>
    </row>
    <row r="15" spans="1:10" x14ac:dyDescent="0.25">
      <c r="A15" s="29" t="s">
        <v>11</v>
      </c>
      <c r="B15" s="34">
        <v>323.89479999999998</v>
      </c>
      <c r="C15" s="38">
        <v>62</v>
      </c>
      <c r="D15" s="36">
        <f t="shared" si="0"/>
        <v>384.12416255799997</v>
      </c>
      <c r="E15" s="39">
        <v>12.33333333</v>
      </c>
      <c r="F15" s="37">
        <f t="shared" si="1"/>
        <v>135.24257201344795</v>
      </c>
      <c r="G15" s="41">
        <v>42</v>
      </c>
      <c r="H15" s="40">
        <f t="shared" si="2"/>
        <v>352.92928120380003</v>
      </c>
      <c r="I15" s="42">
        <v>663.70785079999996</v>
      </c>
      <c r="J15" s="43">
        <f t="shared" si="3"/>
        <v>1859.8986665752477</v>
      </c>
    </row>
    <row r="16" spans="1:10" x14ac:dyDescent="0.25">
      <c r="A16" s="29" t="s">
        <v>12</v>
      </c>
      <c r="B16" s="34">
        <v>323.89479999999998</v>
      </c>
      <c r="C16" s="38">
        <v>64</v>
      </c>
      <c r="D16" s="36">
        <f t="shared" si="0"/>
        <v>396.51526457599999</v>
      </c>
      <c r="E16" s="39">
        <v>45</v>
      </c>
      <c r="F16" s="37">
        <f t="shared" si="1"/>
        <v>493.45262774999998</v>
      </c>
      <c r="G16" s="41">
        <v>117</v>
      </c>
      <c r="H16" s="40">
        <f t="shared" si="2"/>
        <v>983.16014049630007</v>
      </c>
      <c r="I16" s="42">
        <v>308.2919081</v>
      </c>
      <c r="J16" s="43">
        <f t="shared" si="3"/>
        <v>2505.3147409223002</v>
      </c>
    </row>
    <row r="17" spans="1:10" x14ac:dyDescent="0.25">
      <c r="A17" s="29" t="s">
        <v>13</v>
      </c>
      <c r="B17" s="34">
        <v>323.89479999999998</v>
      </c>
      <c r="C17" s="38">
        <v>81</v>
      </c>
      <c r="D17" s="36">
        <f t="shared" si="0"/>
        <v>501.83963172900002</v>
      </c>
      <c r="E17" s="39">
        <v>73.333333332999999</v>
      </c>
      <c r="F17" s="37">
        <f t="shared" si="1"/>
        <v>804.14502299634478</v>
      </c>
      <c r="G17" s="41">
        <v>5</v>
      </c>
      <c r="H17" s="40">
        <f t="shared" si="2"/>
        <v>42.015390619500003</v>
      </c>
      <c r="I17" s="42">
        <v>29.834700779999999</v>
      </c>
      <c r="J17" s="43">
        <f t="shared" si="3"/>
        <v>1701.7295461248448</v>
      </c>
    </row>
    <row r="18" spans="1:10" x14ac:dyDescent="0.25">
      <c r="A18" s="29" t="s">
        <v>14</v>
      </c>
      <c r="B18" s="34">
        <v>323.89479999999998</v>
      </c>
      <c r="C18" s="38">
        <v>60.6666667</v>
      </c>
      <c r="D18" s="36">
        <f t="shared" si="0"/>
        <v>375.86342808585169</v>
      </c>
      <c r="E18" s="39">
        <v>8</v>
      </c>
      <c r="F18" s="37">
        <f t="shared" si="1"/>
        <v>87.724911599999999</v>
      </c>
      <c r="G18" s="41">
        <v>13</v>
      </c>
      <c r="H18" s="40">
        <f t="shared" si="2"/>
        <v>109.2400156107</v>
      </c>
      <c r="I18" s="42">
        <v>279.55920209999999</v>
      </c>
      <c r="J18" s="43">
        <f t="shared" si="3"/>
        <v>1176.2823573965516</v>
      </c>
    </row>
    <row r="19" spans="1:10" x14ac:dyDescent="0.25">
      <c r="A19" s="29" t="s">
        <v>15</v>
      </c>
      <c r="B19" s="34">
        <v>323.89479999999998</v>
      </c>
      <c r="C19" s="38">
        <v>3.6666666999999999</v>
      </c>
      <c r="D19" s="36">
        <f t="shared" si="0"/>
        <v>22.717020572851698</v>
      </c>
      <c r="E19" s="39">
        <v>1.3333333000000001</v>
      </c>
      <c r="F19" s="37">
        <f t="shared" si="1"/>
        <v>14.620818234479536</v>
      </c>
      <c r="G19" s="41">
        <v>9</v>
      </c>
      <c r="H19" s="40">
        <f t="shared" si="2"/>
        <v>75.627703115100005</v>
      </c>
      <c r="I19" s="42">
        <v>87.017877279999993</v>
      </c>
      <c r="J19" s="43">
        <f t="shared" si="3"/>
        <v>523.87821920243118</v>
      </c>
    </row>
    <row r="20" spans="1:10" x14ac:dyDescent="0.25">
      <c r="A20" s="29" t="s">
        <v>16</v>
      </c>
      <c r="B20" s="34">
        <v>323.89479999999998</v>
      </c>
      <c r="C20" s="38">
        <v>24.3333333</v>
      </c>
      <c r="D20" s="36">
        <f t="shared" si="0"/>
        <v>150.75840767914829</v>
      </c>
      <c r="E20" s="39">
        <v>15.6666667</v>
      </c>
      <c r="F20" s="37">
        <f t="shared" si="1"/>
        <v>171.79461891552046</v>
      </c>
      <c r="G20" s="41">
        <v>119.5</v>
      </c>
      <c r="H20" s="40">
        <f t="shared" si="2"/>
        <v>1004.16783580605</v>
      </c>
      <c r="I20" s="42">
        <v>531.05767390000005</v>
      </c>
      <c r="J20" s="43">
        <f t="shared" si="3"/>
        <v>2181.6733363007188</v>
      </c>
    </row>
    <row r="21" spans="1:10" x14ac:dyDescent="0.25">
      <c r="A21" s="29" t="s">
        <v>17</v>
      </c>
      <c r="B21" s="34">
        <v>323.89479999999998</v>
      </c>
      <c r="C21" s="38">
        <v>66.333333300000007</v>
      </c>
      <c r="D21" s="36">
        <f t="shared" si="0"/>
        <v>410.97155005714831</v>
      </c>
      <c r="E21" s="39">
        <v>4.6666667000000004</v>
      </c>
      <c r="F21" s="37">
        <f t="shared" si="1"/>
        <v>51.172865465520466</v>
      </c>
      <c r="G21" s="41">
        <v>0</v>
      </c>
      <c r="H21" s="40">
        <f t="shared" si="2"/>
        <v>0</v>
      </c>
      <c r="I21" s="42">
        <v>0</v>
      </c>
      <c r="J21" s="43">
        <f t="shared" si="3"/>
        <v>786.03921552266877</v>
      </c>
    </row>
    <row r="22" spans="1:10" x14ac:dyDescent="0.25">
      <c r="A22" s="29" t="s">
        <v>18</v>
      </c>
      <c r="B22" s="34">
        <v>323.89479999999998</v>
      </c>
      <c r="C22" s="38">
        <v>24.3333333</v>
      </c>
      <c r="D22" s="36">
        <f t="shared" si="0"/>
        <v>150.75840767914829</v>
      </c>
      <c r="E22" s="39">
        <v>0</v>
      </c>
      <c r="F22" s="37">
        <f t="shared" si="1"/>
        <v>0</v>
      </c>
      <c r="G22" s="41">
        <v>0</v>
      </c>
      <c r="H22" s="40">
        <f t="shared" si="2"/>
        <v>0</v>
      </c>
      <c r="I22" s="42">
        <v>0</v>
      </c>
      <c r="J22" s="43">
        <f t="shared" si="3"/>
        <v>474.6532076791483</v>
      </c>
    </row>
    <row r="23" spans="1:10" x14ac:dyDescent="0.25">
      <c r="A23" s="29" t="s">
        <v>19</v>
      </c>
      <c r="B23" s="34">
        <v>323.89479999999998</v>
      </c>
      <c r="C23" s="38">
        <v>99.333333300000007</v>
      </c>
      <c r="D23" s="36">
        <f t="shared" si="0"/>
        <v>615.42473335414832</v>
      </c>
      <c r="E23" s="39">
        <v>42</v>
      </c>
      <c r="F23" s="37">
        <f t="shared" si="1"/>
        <v>460.55578589999999</v>
      </c>
      <c r="G23" s="41">
        <v>31.5</v>
      </c>
      <c r="H23" s="40">
        <f t="shared" si="2"/>
        <v>264.69696090285004</v>
      </c>
      <c r="I23" s="42">
        <v>212.3236206</v>
      </c>
      <c r="J23" s="43">
        <f t="shared" si="3"/>
        <v>1876.8959007569981</v>
      </c>
    </row>
    <row r="24" spans="1:10" x14ac:dyDescent="0.25">
      <c r="A24" s="29" t="s">
        <v>20</v>
      </c>
      <c r="B24" s="34">
        <v>323.89479999999998</v>
      </c>
      <c r="C24" s="38">
        <v>22.3333333</v>
      </c>
      <c r="D24" s="36">
        <f t="shared" si="0"/>
        <v>138.36730566114829</v>
      </c>
      <c r="E24" s="39">
        <v>6.6666666699999997</v>
      </c>
      <c r="F24" s="37">
        <f t="shared" si="1"/>
        <v>73.104093036552044</v>
      </c>
      <c r="G24" s="41">
        <v>39</v>
      </c>
      <c r="H24" s="40">
        <f t="shared" si="2"/>
        <v>327.72004683210002</v>
      </c>
      <c r="I24" s="42">
        <v>0</v>
      </c>
      <c r="J24" s="43">
        <f t="shared" si="3"/>
        <v>863.08624552980029</v>
      </c>
    </row>
    <row r="25" spans="1:10" x14ac:dyDescent="0.25">
      <c r="A25" s="29" t="s">
        <v>21</v>
      </c>
      <c r="B25" s="34">
        <v>323.89479999999998</v>
      </c>
      <c r="C25" s="38">
        <v>60.3333333</v>
      </c>
      <c r="D25" s="36">
        <f t="shared" si="0"/>
        <v>373.79824400314828</v>
      </c>
      <c r="E25" s="39">
        <v>19.3333333</v>
      </c>
      <c r="F25" s="37">
        <f t="shared" si="1"/>
        <v>212.00186933447952</v>
      </c>
      <c r="G25" s="41">
        <v>95</v>
      </c>
      <c r="H25" s="40">
        <f t="shared" si="2"/>
        <v>798.29242177050003</v>
      </c>
      <c r="I25" s="42">
        <v>621.55626629999995</v>
      </c>
      <c r="J25" s="43">
        <f t="shared" si="3"/>
        <v>2329.5436014081279</v>
      </c>
    </row>
    <row r="26" spans="1:10" x14ac:dyDescent="0.25">
      <c r="A26" s="29" t="s">
        <v>22</v>
      </c>
      <c r="B26" s="34">
        <v>323.89479999999998</v>
      </c>
      <c r="C26" s="38">
        <v>53.6666667</v>
      </c>
      <c r="D26" s="36">
        <f t="shared" si="0"/>
        <v>332.49457102285169</v>
      </c>
      <c r="E26" s="39">
        <v>27.3333333</v>
      </c>
      <c r="F26" s="37">
        <f t="shared" si="1"/>
        <v>299.72678093447951</v>
      </c>
      <c r="G26" s="41">
        <v>0</v>
      </c>
      <c r="H26" s="40">
        <f t="shared" si="2"/>
        <v>0</v>
      </c>
      <c r="I26" s="42">
        <v>0</v>
      </c>
      <c r="J26" s="43">
        <f t="shared" si="3"/>
        <v>956.11615195733123</v>
      </c>
    </row>
    <row r="27" spans="1:10" x14ac:dyDescent="0.25">
      <c r="A27" s="29" t="s">
        <v>23</v>
      </c>
      <c r="B27" s="34">
        <v>323.89479999999998</v>
      </c>
      <c r="C27" s="38">
        <v>56.6666667</v>
      </c>
      <c r="D27" s="36">
        <f t="shared" si="0"/>
        <v>351.0812240498517</v>
      </c>
      <c r="E27" s="39">
        <v>46</v>
      </c>
      <c r="F27" s="37">
        <f t="shared" si="1"/>
        <v>504.41824170000001</v>
      </c>
      <c r="G27" s="41">
        <v>28</v>
      </c>
      <c r="H27" s="40">
        <f t="shared" si="2"/>
        <v>235.2861874692</v>
      </c>
      <c r="I27" s="42">
        <v>109.3939029</v>
      </c>
      <c r="J27" s="43">
        <f t="shared" si="3"/>
        <v>1524.0743561190518</v>
      </c>
    </row>
    <row r="28" spans="1:10" x14ac:dyDescent="0.25">
      <c r="A28" s="29" t="s">
        <v>24</v>
      </c>
      <c r="B28" s="34">
        <v>323.89479999999998</v>
      </c>
      <c r="C28" s="38">
        <v>21.3333333</v>
      </c>
      <c r="D28" s="36">
        <f t="shared" si="0"/>
        <v>132.17175465214831</v>
      </c>
      <c r="E28" s="39">
        <v>11</v>
      </c>
      <c r="F28" s="37">
        <f t="shared" si="1"/>
        <v>120.62175345</v>
      </c>
      <c r="G28" s="41">
        <v>24</v>
      </c>
      <c r="H28" s="40">
        <f t="shared" si="2"/>
        <v>201.67387497359999</v>
      </c>
      <c r="I28" s="42">
        <v>401.38423030000001</v>
      </c>
      <c r="J28" s="43">
        <f t="shared" si="3"/>
        <v>1179.7464133757485</v>
      </c>
    </row>
    <row r="29" spans="1:10" x14ac:dyDescent="0.25">
      <c r="A29" s="29" t="s">
        <v>25</v>
      </c>
      <c r="B29" s="34">
        <v>323.89479999999998</v>
      </c>
      <c r="C29" s="38">
        <v>80.666666699999993</v>
      </c>
      <c r="D29" s="36">
        <f t="shared" si="0"/>
        <v>499.77444826585167</v>
      </c>
      <c r="E29" s="39">
        <v>39.6666667</v>
      </c>
      <c r="F29" s="37">
        <f t="shared" si="1"/>
        <v>434.96935371552047</v>
      </c>
      <c r="G29" s="41">
        <v>16.5</v>
      </c>
      <c r="H29" s="40">
        <f t="shared" si="2"/>
        <v>138.65078904435001</v>
      </c>
      <c r="I29" s="42">
        <v>667.07432440000002</v>
      </c>
      <c r="J29" s="43">
        <f t="shared" si="3"/>
        <v>2064.3637154257221</v>
      </c>
    </row>
    <row r="30" spans="1:10" x14ac:dyDescent="0.25">
      <c r="A30" s="29" t="s">
        <v>26</v>
      </c>
      <c r="B30" s="34">
        <v>323.89479999999998</v>
      </c>
      <c r="C30" s="38">
        <v>64.666666699999993</v>
      </c>
      <c r="D30" s="36">
        <f t="shared" si="0"/>
        <v>400.64563212185163</v>
      </c>
      <c r="E30" s="39">
        <v>31.3333333</v>
      </c>
      <c r="F30" s="37">
        <f t="shared" si="1"/>
        <v>343.58923673447953</v>
      </c>
      <c r="G30" s="41">
        <v>93</v>
      </c>
      <c r="H30" s="40">
        <f t="shared" si="2"/>
        <v>781.48626552270002</v>
      </c>
      <c r="I30" s="42">
        <v>494.75878790000002</v>
      </c>
      <c r="J30" s="43">
        <f t="shared" si="3"/>
        <v>2344.3747222790312</v>
      </c>
    </row>
    <row r="31" spans="1:10" x14ac:dyDescent="0.25">
      <c r="A31" s="29" t="s">
        <v>27</v>
      </c>
      <c r="B31" s="34">
        <v>323.89479999999998</v>
      </c>
      <c r="C31" s="38">
        <v>81.666666699999993</v>
      </c>
      <c r="D31" s="36">
        <f t="shared" si="0"/>
        <v>505.96999927485166</v>
      </c>
      <c r="E31" s="39">
        <v>22.6666667</v>
      </c>
      <c r="F31" s="37">
        <f t="shared" si="1"/>
        <v>248.55391656552047</v>
      </c>
      <c r="G31" s="41">
        <v>20.5</v>
      </c>
      <c r="H31" s="40">
        <f t="shared" si="2"/>
        <v>172.26310153995001</v>
      </c>
      <c r="I31" s="42">
        <v>311.88012789999999</v>
      </c>
      <c r="J31" s="43">
        <f t="shared" si="3"/>
        <v>1562.5619452803219</v>
      </c>
    </row>
    <row r="32" spans="1:10" x14ac:dyDescent="0.25">
      <c r="A32" s="29" t="s">
        <v>28</v>
      </c>
      <c r="B32" s="34">
        <v>323.89479999999998</v>
      </c>
      <c r="C32" s="38">
        <v>60.6666667</v>
      </c>
      <c r="D32" s="36">
        <f t="shared" si="0"/>
        <v>375.86342808585169</v>
      </c>
      <c r="E32" s="39">
        <v>36.3333333</v>
      </c>
      <c r="F32" s="37">
        <f t="shared" si="1"/>
        <v>398.41730648447952</v>
      </c>
      <c r="G32" s="41">
        <v>4</v>
      </c>
      <c r="H32" s="40">
        <f t="shared" si="2"/>
        <v>33.612312495600001</v>
      </c>
      <c r="I32" s="42">
        <v>42.265826109999999</v>
      </c>
      <c r="J32" s="43">
        <f t="shared" si="3"/>
        <v>1174.0536731759312</v>
      </c>
    </row>
    <row r="33" spans="1:10" x14ac:dyDescent="0.25">
      <c r="A33" s="29" t="s">
        <v>29</v>
      </c>
      <c r="B33" s="34">
        <v>323.89479999999998</v>
      </c>
      <c r="C33" s="38">
        <v>127.33333330000001</v>
      </c>
      <c r="D33" s="36">
        <f t="shared" si="0"/>
        <v>788.90016160614834</v>
      </c>
      <c r="E33" s="39">
        <v>48.3333333</v>
      </c>
      <c r="F33" s="37">
        <f t="shared" si="1"/>
        <v>530.00467388447953</v>
      </c>
      <c r="G33" s="41">
        <v>46.5</v>
      </c>
      <c r="H33" s="40">
        <f t="shared" si="2"/>
        <v>390.74313276135001</v>
      </c>
      <c r="I33" s="42">
        <v>520.72303339999996</v>
      </c>
      <c r="J33" s="43">
        <f t="shared" si="3"/>
        <v>2554.2658016519777</v>
      </c>
    </row>
    <row r="34" spans="1:10" x14ac:dyDescent="0.25">
      <c r="A34" s="29" t="s">
        <v>30</v>
      </c>
      <c r="B34" s="34">
        <v>323.89479999999998</v>
      </c>
      <c r="C34" s="38">
        <v>49</v>
      </c>
      <c r="D34" s="36">
        <f t="shared" si="0"/>
        <v>303.58199944099999</v>
      </c>
      <c r="E34" s="39">
        <v>30</v>
      </c>
      <c r="F34" s="37">
        <f t="shared" si="1"/>
        <v>328.96841849999998</v>
      </c>
      <c r="G34" s="41">
        <v>16</v>
      </c>
      <c r="H34" s="40">
        <f t="shared" si="2"/>
        <v>134.4492499824</v>
      </c>
      <c r="I34" s="42">
        <v>0</v>
      </c>
      <c r="J34" s="43">
        <f t="shared" si="3"/>
        <v>1090.8944679233998</v>
      </c>
    </row>
    <row r="35" spans="1:10" x14ac:dyDescent="0.25">
      <c r="A35" s="29" t="s">
        <v>31</v>
      </c>
      <c r="B35" s="34">
        <v>323.89479999999998</v>
      </c>
      <c r="C35" s="38">
        <v>27</v>
      </c>
      <c r="D35" s="36">
        <f t="shared" si="0"/>
        <v>167.27987724299999</v>
      </c>
      <c r="E35" s="39">
        <v>18.6666667</v>
      </c>
      <c r="F35" s="37">
        <f t="shared" si="1"/>
        <v>204.69146076552047</v>
      </c>
      <c r="G35" s="41">
        <v>37.5</v>
      </c>
      <c r="H35" s="40">
        <f t="shared" si="2"/>
        <v>315.11542964624999</v>
      </c>
      <c r="I35" s="42">
        <v>582.82490759999996</v>
      </c>
      <c r="J35" s="43">
        <f t="shared" si="3"/>
        <v>1593.8064752547705</v>
      </c>
    </row>
    <row r="36" spans="1:10" x14ac:dyDescent="0.25">
      <c r="A36" s="29" t="s">
        <v>32</v>
      </c>
      <c r="B36" s="34">
        <v>323.89479999999998</v>
      </c>
      <c r="C36" s="38">
        <v>72.333333300000007</v>
      </c>
      <c r="D36" s="36">
        <f t="shared" si="0"/>
        <v>448.14485611114833</v>
      </c>
      <c r="E36" s="39">
        <v>41.6666667</v>
      </c>
      <c r="F36" s="37">
        <f t="shared" si="1"/>
        <v>456.90058161552048</v>
      </c>
      <c r="G36" s="41">
        <v>22</v>
      </c>
      <c r="H36" s="40">
        <f t="shared" si="2"/>
        <v>184.86771872580002</v>
      </c>
      <c r="I36" s="42">
        <v>168.06881440000001</v>
      </c>
      <c r="J36" s="43">
        <f t="shared" si="3"/>
        <v>1581.8767708524688</v>
      </c>
    </row>
    <row r="37" spans="1:10" x14ac:dyDescent="0.25">
      <c r="A37" s="29" t="s">
        <v>33</v>
      </c>
      <c r="B37" s="34">
        <v>323.89479999999998</v>
      </c>
      <c r="C37" s="38">
        <v>38</v>
      </c>
      <c r="D37" s="36">
        <f t="shared" si="0"/>
        <v>235.43093834199999</v>
      </c>
      <c r="E37" s="39">
        <v>15.6666667</v>
      </c>
      <c r="F37" s="37">
        <f t="shared" si="1"/>
        <v>171.79461891552046</v>
      </c>
      <c r="G37" s="41">
        <v>92</v>
      </c>
      <c r="H37" s="40">
        <f t="shared" si="2"/>
        <v>773.08318739880008</v>
      </c>
      <c r="I37" s="42">
        <v>429.22995100000003</v>
      </c>
      <c r="J37" s="43">
        <f t="shared" si="3"/>
        <v>1933.4334956563205</v>
      </c>
    </row>
    <row r="38" spans="1:10" x14ac:dyDescent="0.25">
      <c r="A38" s="29" t="s">
        <v>34</v>
      </c>
      <c r="B38" s="34">
        <v>323.89479999999998</v>
      </c>
      <c r="C38" s="38">
        <v>21.3333333</v>
      </c>
      <c r="D38" s="36">
        <f t="shared" si="0"/>
        <v>132.17175465214831</v>
      </c>
      <c r="E38" s="39">
        <v>4.6666667000000004</v>
      </c>
      <c r="F38" s="37">
        <f t="shared" si="1"/>
        <v>51.172865465520466</v>
      </c>
      <c r="G38" s="41">
        <v>0</v>
      </c>
      <c r="H38" s="40">
        <f t="shared" si="2"/>
        <v>0</v>
      </c>
      <c r="I38" s="42">
        <v>0</v>
      </c>
      <c r="J38" s="43">
        <f t="shared" si="3"/>
        <v>507.23942011766877</v>
      </c>
    </row>
    <row r="39" spans="1:10" x14ac:dyDescent="0.25">
      <c r="A39" s="29" t="s">
        <v>35</v>
      </c>
      <c r="B39" s="34">
        <v>323.89479999999998</v>
      </c>
      <c r="C39" s="38">
        <v>91</v>
      </c>
      <c r="D39" s="36">
        <f t="shared" si="0"/>
        <v>563.79514181900004</v>
      </c>
      <c r="E39" s="39">
        <v>66</v>
      </c>
      <c r="F39" s="37">
        <f t="shared" si="1"/>
        <v>723.73052069999994</v>
      </c>
      <c r="G39" s="41">
        <v>50.5</v>
      </c>
      <c r="H39" s="40">
        <f t="shared" si="2"/>
        <v>424.35544525695002</v>
      </c>
      <c r="I39" s="42">
        <v>523.70650350000005</v>
      </c>
      <c r="J39" s="43">
        <f t="shared" si="3"/>
        <v>2559.4824112759502</v>
      </c>
    </row>
    <row r="40" spans="1:10" x14ac:dyDescent="0.25">
      <c r="A40" s="29" t="s">
        <v>36</v>
      </c>
      <c r="B40" s="34">
        <v>323.89479999999998</v>
      </c>
      <c r="C40" s="38">
        <v>22.3333333</v>
      </c>
      <c r="D40" s="36">
        <f t="shared" si="0"/>
        <v>138.36730566114829</v>
      </c>
      <c r="E40" s="39">
        <v>14.3333333</v>
      </c>
      <c r="F40" s="37">
        <f t="shared" si="1"/>
        <v>157.17379958447953</v>
      </c>
      <c r="G40" s="41">
        <v>67.5</v>
      </c>
      <c r="H40" s="40">
        <f t="shared" si="2"/>
        <v>567.20777336325</v>
      </c>
      <c r="I40" s="42">
        <v>511.27537810000001</v>
      </c>
      <c r="J40" s="43">
        <f t="shared" si="3"/>
        <v>1697.9190567088776</v>
      </c>
    </row>
    <row r="41" spans="1:10" x14ac:dyDescent="0.25">
      <c r="A41" s="29" t="s">
        <v>37</v>
      </c>
      <c r="B41" s="34">
        <v>323.89479999999998</v>
      </c>
      <c r="C41" s="38">
        <v>42</v>
      </c>
      <c r="D41" s="36">
        <f t="shared" si="0"/>
        <v>260.21314237799999</v>
      </c>
      <c r="E41" s="39">
        <v>16</v>
      </c>
      <c r="F41" s="37">
        <f t="shared" si="1"/>
        <v>175.4498232</v>
      </c>
      <c r="G41" s="41">
        <v>8.5</v>
      </c>
      <c r="H41" s="40">
        <f t="shared" si="2"/>
        <v>71.426164053150003</v>
      </c>
      <c r="I41" s="42">
        <v>268.61981179999998</v>
      </c>
      <c r="J41" s="43">
        <f t="shared" si="3"/>
        <v>1099.60374143115</v>
      </c>
    </row>
    <row r="42" spans="1:10" x14ac:dyDescent="0.25">
      <c r="A42" s="29" t="s">
        <v>38</v>
      </c>
      <c r="B42" s="34">
        <v>323.89479999999998</v>
      </c>
      <c r="C42" s="38">
        <v>26</v>
      </c>
      <c r="D42" s="36">
        <f t="shared" si="0"/>
        <v>161.084326234</v>
      </c>
      <c r="E42" s="39">
        <v>21</v>
      </c>
      <c r="F42" s="37">
        <f t="shared" si="1"/>
        <v>230.27789294999999</v>
      </c>
      <c r="G42" s="41">
        <v>0</v>
      </c>
      <c r="H42" s="40">
        <f t="shared" si="2"/>
        <v>0</v>
      </c>
      <c r="I42" s="42">
        <v>0</v>
      </c>
      <c r="J42" s="43">
        <f t="shared" si="3"/>
        <v>715.257019184</v>
      </c>
    </row>
    <row r="43" spans="1:10" x14ac:dyDescent="0.25">
      <c r="A43" s="29" t="s">
        <v>39</v>
      </c>
      <c r="B43" s="34">
        <v>323.89479999999998</v>
      </c>
      <c r="C43" s="38">
        <v>17.6666667</v>
      </c>
      <c r="D43" s="36">
        <f t="shared" si="0"/>
        <v>109.45473469885169</v>
      </c>
      <c r="E43" s="39">
        <v>7.6666667000000004</v>
      </c>
      <c r="F43" s="37">
        <f t="shared" si="1"/>
        <v>84.069707315520475</v>
      </c>
      <c r="G43" s="41">
        <v>4</v>
      </c>
      <c r="H43" s="40">
        <f t="shared" si="2"/>
        <v>33.612312495600001</v>
      </c>
      <c r="I43" s="42">
        <v>39.779601040000003</v>
      </c>
      <c r="J43" s="43">
        <f t="shared" si="3"/>
        <v>590.81115554997223</v>
      </c>
    </row>
    <row r="44" spans="1:10" x14ac:dyDescent="0.25">
      <c r="A44" s="29" t="s">
        <v>40</v>
      </c>
      <c r="B44" s="34">
        <v>323.89479999999998</v>
      </c>
      <c r="C44" s="38">
        <v>52.6666667</v>
      </c>
      <c r="D44" s="36">
        <f t="shared" si="0"/>
        <v>326.2990200138517</v>
      </c>
      <c r="E44" s="39">
        <v>45</v>
      </c>
      <c r="F44" s="37">
        <f t="shared" si="1"/>
        <v>493.45262774999998</v>
      </c>
      <c r="G44" s="41">
        <v>135.5</v>
      </c>
      <c r="H44" s="40">
        <f t="shared" si="2"/>
        <v>1138.6170857884501</v>
      </c>
      <c r="I44" s="42">
        <v>309.78364310000001</v>
      </c>
      <c r="J44" s="43">
        <f t="shared" si="3"/>
        <v>2592.0471766523019</v>
      </c>
    </row>
    <row r="45" spans="1:10" x14ac:dyDescent="0.25">
      <c r="A45" s="29" t="s">
        <v>41</v>
      </c>
      <c r="B45" s="34">
        <v>323.89479999999998</v>
      </c>
      <c r="C45" s="38">
        <v>45.6666667</v>
      </c>
      <c r="D45" s="36">
        <f t="shared" si="0"/>
        <v>282.9301629508517</v>
      </c>
      <c r="E45" s="39">
        <v>27</v>
      </c>
      <c r="F45" s="37">
        <f t="shared" si="1"/>
        <v>296.07157665</v>
      </c>
      <c r="G45" s="41">
        <v>42.5</v>
      </c>
      <c r="H45" s="40">
        <f t="shared" si="2"/>
        <v>357.13082026575</v>
      </c>
      <c r="I45" s="42">
        <v>612.71336080000003</v>
      </c>
      <c r="J45" s="43">
        <f t="shared" si="3"/>
        <v>1872.7407206666016</v>
      </c>
    </row>
    <row r="46" spans="1:10" x14ac:dyDescent="0.25">
      <c r="A46" s="29" t="s">
        <v>42</v>
      </c>
      <c r="B46" s="34">
        <v>323.89479999999998</v>
      </c>
      <c r="C46" s="38">
        <v>39.3333333</v>
      </c>
      <c r="D46" s="36">
        <f t="shared" si="0"/>
        <v>243.69167281414829</v>
      </c>
      <c r="E46" s="39">
        <v>34.3333333</v>
      </c>
      <c r="F46" s="37">
        <f t="shared" si="1"/>
        <v>376.48607858447951</v>
      </c>
      <c r="G46" s="41">
        <v>25</v>
      </c>
      <c r="H46" s="40">
        <f t="shared" si="2"/>
        <v>210.0769530975</v>
      </c>
      <c r="I46" s="42">
        <v>372.04677450000003</v>
      </c>
      <c r="J46" s="43">
        <f t="shared" si="3"/>
        <v>1526.1962789961278</v>
      </c>
    </row>
    <row r="47" spans="1:10" x14ac:dyDescent="0.25">
      <c r="A47" s="29" t="s">
        <v>43</v>
      </c>
      <c r="B47" s="34">
        <v>323.89479999999998</v>
      </c>
      <c r="C47" s="38">
        <v>54</v>
      </c>
      <c r="D47" s="36">
        <f t="shared" si="0"/>
        <v>334.55975448599997</v>
      </c>
      <c r="E47" s="39">
        <v>43.3333333</v>
      </c>
      <c r="F47" s="37">
        <f t="shared" si="1"/>
        <v>475.17660413447953</v>
      </c>
      <c r="G47" s="41">
        <v>69</v>
      </c>
      <c r="H47" s="40">
        <f t="shared" si="2"/>
        <v>579.81239054909997</v>
      </c>
      <c r="I47" s="42">
        <v>435.58663139999999</v>
      </c>
      <c r="J47" s="43">
        <f t="shared" si="3"/>
        <v>2149.0301805695794</v>
      </c>
    </row>
    <row r="48" spans="1:10" x14ac:dyDescent="0.25">
      <c r="A48" s="29" t="s">
        <v>44</v>
      </c>
      <c r="B48" s="34">
        <v>323.89479999999998</v>
      </c>
      <c r="C48" s="38">
        <v>24.6666667</v>
      </c>
      <c r="D48" s="36">
        <f t="shared" si="0"/>
        <v>152.8235917618517</v>
      </c>
      <c r="E48" s="39">
        <v>19.6666667</v>
      </c>
      <c r="F48" s="37">
        <f t="shared" si="1"/>
        <v>215.65707471552048</v>
      </c>
      <c r="G48" s="41">
        <v>28</v>
      </c>
      <c r="H48" s="40">
        <f t="shared" si="2"/>
        <v>235.2861874692</v>
      </c>
      <c r="I48" s="42">
        <v>257.57291670000001</v>
      </c>
      <c r="J48" s="43">
        <f t="shared" si="3"/>
        <v>1185.2345706465721</v>
      </c>
    </row>
    <row r="49" spans="1:10" x14ac:dyDescent="0.25">
      <c r="A49" s="29" t="s">
        <v>45</v>
      </c>
      <c r="B49" s="34">
        <v>323.89479999999998</v>
      </c>
      <c r="C49" s="38">
        <v>50</v>
      </c>
      <c r="D49" s="36">
        <f t="shared" si="0"/>
        <v>309.77755044999998</v>
      </c>
      <c r="E49" s="39">
        <v>39.3333333</v>
      </c>
      <c r="F49" s="37">
        <f t="shared" si="1"/>
        <v>431.31414833447951</v>
      </c>
      <c r="G49" s="41">
        <v>25.5</v>
      </c>
      <c r="H49" s="40">
        <f t="shared" si="2"/>
        <v>214.27849215945</v>
      </c>
      <c r="I49" s="42">
        <v>130.2981934</v>
      </c>
      <c r="J49" s="43">
        <f t="shared" si="3"/>
        <v>1409.5631843439294</v>
      </c>
    </row>
    <row r="50" spans="1:10" x14ac:dyDescent="0.25">
      <c r="A50" s="29" t="s">
        <v>46</v>
      </c>
      <c r="B50" s="34">
        <v>323.89479999999998</v>
      </c>
      <c r="C50" s="38">
        <v>64.666666699999993</v>
      </c>
      <c r="D50" s="36">
        <f t="shared" si="0"/>
        <v>400.64563212185163</v>
      </c>
      <c r="E50" s="39">
        <v>12</v>
      </c>
      <c r="F50" s="37">
        <f t="shared" si="1"/>
        <v>131.58736740000001</v>
      </c>
      <c r="G50" s="41">
        <v>10</v>
      </c>
      <c r="H50" s="40">
        <f t="shared" si="2"/>
        <v>84.030781239000007</v>
      </c>
      <c r="I50" s="42">
        <v>115.858088</v>
      </c>
      <c r="J50" s="43">
        <f t="shared" si="3"/>
        <v>1056.0166687608516</v>
      </c>
    </row>
    <row r="51" spans="1:10" x14ac:dyDescent="0.25">
      <c r="A51" s="29" t="s">
        <v>47</v>
      </c>
      <c r="B51" s="34">
        <v>323.89479999999998</v>
      </c>
      <c r="C51" s="38">
        <v>32.3333333</v>
      </c>
      <c r="D51" s="36">
        <f t="shared" si="0"/>
        <v>200.32281575114828</v>
      </c>
      <c r="E51" s="39">
        <v>22.6666667</v>
      </c>
      <c r="F51" s="37">
        <f t="shared" si="1"/>
        <v>248.55391656552047</v>
      </c>
      <c r="G51" s="41">
        <v>106.5</v>
      </c>
      <c r="H51" s="40">
        <f t="shared" si="2"/>
        <v>894.92782019535002</v>
      </c>
      <c r="I51" s="42">
        <v>419.17754600000001</v>
      </c>
      <c r="J51" s="43">
        <f t="shared" si="3"/>
        <v>2086.8768985120187</v>
      </c>
    </row>
    <row r="52" spans="1:10" x14ac:dyDescent="0.25">
      <c r="A52" s="29" t="s">
        <v>48</v>
      </c>
      <c r="B52" s="34">
        <v>323.89479999999998</v>
      </c>
      <c r="C52" s="38">
        <v>12.3333333</v>
      </c>
      <c r="D52" s="36">
        <f t="shared" si="0"/>
        <v>76.411795571148289</v>
      </c>
      <c r="E52" s="39">
        <v>8.6666667000000004</v>
      </c>
      <c r="F52" s="37">
        <f t="shared" si="1"/>
        <v>95.035321265520466</v>
      </c>
      <c r="G52" s="41">
        <v>4</v>
      </c>
      <c r="H52" s="40">
        <f t="shared" si="2"/>
        <v>33.612312495600001</v>
      </c>
      <c r="I52" s="42">
        <v>0</v>
      </c>
      <c r="J52" s="43">
        <f t="shared" si="3"/>
        <v>528.95422933226871</v>
      </c>
    </row>
    <row r="53" spans="1:10" x14ac:dyDescent="0.25">
      <c r="A53" s="29" t="s">
        <v>49</v>
      </c>
      <c r="B53" s="34">
        <v>323.89479999999998</v>
      </c>
      <c r="C53" s="38">
        <v>61.3333333</v>
      </c>
      <c r="D53" s="36">
        <f t="shared" si="0"/>
        <v>379.99379501214827</v>
      </c>
      <c r="E53" s="39">
        <v>45.6666667</v>
      </c>
      <c r="F53" s="37">
        <f t="shared" si="1"/>
        <v>500.76303741552044</v>
      </c>
      <c r="G53" s="41">
        <v>13.5</v>
      </c>
      <c r="H53" s="40">
        <f t="shared" si="2"/>
        <v>113.44155467265</v>
      </c>
      <c r="I53" s="42">
        <v>300.94073759999998</v>
      </c>
      <c r="J53" s="43">
        <f t="shared" si="3"/>
        <v>1619.0339247003185</v>
      </c>
    </row>
    <row r="54" spans="1:10" x14ac:dyDescent="0.25">
      <c r="A54" s="29" t="s">
        <v>50</v>
      </c>
      <c r="B54" s="34">
        <v>323.89479999999998</v>
      </c>
      <c r="C54" s="38">
        <v>163.66666670000001</v>
      </c>
      <c r="D54" s="36">
        <f t="shared" si="0"/>
        <v>1014.0051820128517</v>
      </c>
      <c r="E54" s="39">
        <v>137.66666670000001</v>
      </c>
      <c r="F54" s="37">
        <f t="shared" si="1"/>
        <v>1509.5995208155205</v>
      </c>
      <c r="G54" s="41">
        <v>180.5</v>
      </c>
      <c r="H54" s="40">
        <f t="shared" si="2"/>
        <v>1516.7556013639501</v>
      </c>
      <c r="I54" s="42">
        <v>4311.6444259999998</v>
      </c>
      <c r="J54" s="43">
        <f t="shared" si="3"/>
        <v>8675.8995301923205</v>
      </c>
    </row>
    <row r="55" spans="1:10" x14ac:dyDescent="0.25">
      <c r="A55" s="29" t="s">
        <v>51</v>
      </c>
      <c r="B55" s="34">
        <v>323.89479999999998</v>
      </c>
      <c r="C55" s="38">
        <v>21.6666667</v>
      </c>
      <c r="D55" s="36">
        <f t="shared" si="0"/>
        <v>134.23693873485169</v>
      </c>
      <c r="E55" s="39">
        <v>10.6666667</v>
      </c>
      <c r="F55" s="37">
        <f t="shared" si="1"/>
        <v>116.96654916552046</v>
      </c>
      <c r="G55" s="41">
        <v>0</v>
      </c>
      <c r="H55" s="40">
        <f t="shared" si="2"/>
        <v>0</v>
      </c>
      <c r="I55" s="42">
        <v>0</v>
      </c>
      <c r="J55" s="43">
        <f t="shared" si="3"/>
        <v>575.09828790037204</v>
      </c>
    </row>
    <row r="56" spans="1:10" x14ac:dyDescent="0.25">
      <c r="A56" s="29" t="s">
        <v>52</v>
      </c>
      <c r="B56" s="34">
        <v>323.89479999999998</v>
      </c>
      <c r="C56" s="38">
        <v>51.6666667</v>
      </c>
      <c r="D56" s="36">
        <f t="shared" si="0"/>
        <v>320.10346900485172</v>
      </c>
      <c r="E56" s="39">
        <v>8.6666667000000004</v>
      </c>
      <c r="F56" s="37">
        <f t="shared" si="1"/>
        <v>95.035321265520466</v>
      </c>
      <c r="G56" s="41">
        <v>0</v>
      </c>
      <c r="H56" s="40">
        <f t="shared" si="2"/>
        <v>0</v>
      </c>
      <c r="I56" s="48">
        <v>0</v>
      </c>
      <c r="J56" s="43">
        <f t="shared" si="3"/>
        <v>739.03359027037209</v>
      </c>
    </row>
    <row r="57" spans="1:10" x14ac:dyDescent="0.25">
      <c r="A57" s="29" t="s">
        <v>53</v>
      </c>
      <c r="B57" s="34">
        <v>323.89479999999998</v>
      </c>
      <c r="C57" s="38">
        <v>61.3333333</v>
      </c>
      <c r="D57" s="36">
        <f t="shared" si="0"/>
        <v>379.99379501214827</v>
      </c>
      <c r="E57" s="39">
        <v>48.3333333</v>
      </c>
      <c r="F57" s="37">
        <f t="shared" si="1"/>
        <v>530.00467388447953</v>
      </c>
      <c r="G57" s="41">
        <v>107.5</v>
      </c>
      <c r="H57" s="40">
        <f t="shared" si="2"/>
        <v>903.33089831925008</v>
      </c>
      <c r="I57" s="42">
        <v>480.83592759999999</v>
      </c>
      <c r="J57" s="43">
        <f t="shared" si="3"/>
        <v>2618.0600948158781</v>
      </c>
    </row>
    <row r="58" spans="1:10" x14ac:dyDescent="0.25">
      <c r="A58" s="29" t="s">
        <v>54</v>
      </c>
      <c r="B58" s="34">
        <v>323.89479999999998</v>
      </c>
      <c r="C58" s="38">
        <v>57.3333333</v>
      </c>
      <c r="D58" s="36">
        <f t="shared" si="0"/>
        <v>355.21159097614827</v>
      </c>
      <c r="E58" s="39">
        <v>33.6666667</v>
      </c>
      <c r="F58" s="37">
        <f t="shared" si="1"/>
        <v>369.17567001552044</v>
      </c>
      <c r="G58" s="41">
        <v>43</v>
      </c>
      <c r="H58" s="40">
        <f t="shared" si="2"/>
        <v>361.33235932770003</v>
      </c>
      <c r="I58" s="42">
        <v>362.1018742</v>
      </c>
      <c r="J58" s="43">
        <f t="shared" si="3"/>
        <v>1771.7162945193686</v>
      </c>
    </row>
    <row r="59" spans="1:10" x14ac:dyDescent="0.25">
      <c r="A59" s="29" t="s">
        <v>55</v>
      </c>
      <c r="B59" s="34">
        <v>323.89479999999998</v>
      </c>
      <c r="C59" s="38">
        <v>78.333333300000007</v>
      </c>
      <c r="D59" s="36">
        <f t="shared" si="0"/>
        <v>485.31816216514835</v>
      </c>
      <c r="E59" s="39">
        <v>28</v>
      </c>
      <c r="F59" s="37">
        <f t="shared" si="1"/>
        <v>307.03719059999997</v>
      </c>
      <c r="G59" s="41">
        <v>27</v>
      </c>
      <c r="H59" s="40">
        <f t="shared" si="2"/>
        <v>226.8831093453</v>
      </c>
      <c r="I59" s="42">
        <v>422.7657658</v>
      </c>
      <c r="J59" s="43">
        <f t="shared" si="3"/>
        <v>1765.8990279104485</v>
      </c>
    </row>
    <row r="60" spans="1:10" x14ac:dyDescent="0.25">
      <c r="A60" s="29" t="s">
        <v>57</v>
      </c>
      <c r="B60" s="34">
        <v>323.89479999999998</v>
      </c>
      <c r="C60" s="38">
        <v>3</v>
      </c>
      <c r="D60" s="36">
        <f t="shared" si="0"/>
        <v>18.586653027000001</v>
      </c>
      <c r="E60" s="39">
        <v>0</v>
      </c>
      <c r="F60" s="37">
        <f t="shared" si="1"/>
        <v>0</v>
      </c>
      <c r="G60" s="41">
        <v>0</v>
      </c>
      <c r="H60" s="40">
        <f t="shared" si="2"/>
        <v>0</v>
      </c>
      <c r="I60" s="42">
        <v>0</v>
      </c>
      <c r="J60" s="43">
        <f t="shared" si="3"/>
        <v>342.48145302699999</v>
      </c>
    </row>
    <row r="61" spans="1:10" x14ac:dyDescent="0.25">
      <c r="A61" s="29" t="s">
        <v>58</v>
      </c>
      <c r="B61" s="34">
        <v>323.89479999999998</v>
      </c>
      <c r="C61" s="38">
        <v>17.6666667</v>
      </c>
      <c r="D61" s="36">
        <f t="shared" si="0"/>
        <v>109.45473469885169</v>
      </c>
      <c r="E61" s="39">
        <v>2.6666666999999999</v>
      </c>
      <c r="F61" s="37">
        <f t="shared" si="1"/>
        <v>29.241637565520463</v>
      </c>
      <c r="G61" s="41">
        <v>20.5</v>
      </c>
      <c r="H61" s="40">
        <f t="shared" si="2"/>
        <v>172.26310153995001</v>
      </c>
      <c r="I61" s="42">
        <v>163.6473617</v>
      </c>
      <c r="J61" s="43">
        <f t="shared" si="3"/>
        <v>798.50163550432228</v>
      </c>
    </row>
    <row r="62" spans="1:10" x14ac:dyDescent="0.25">
      <c r="A62" s="29" t="s">
        <v>94</v>
      </c>
      <c r="B62" s="34">
        <v>323.89479999999998</v>
      </c>
      <c r="C62" s="38">
        <v>9.3333333300000003</v>
      </c>
      <c r="D62" s="36">
        <f t="shared" si="0"/>
        <v>57.825142730014832</v>
      </c>
      <c r="E62" s="39">
        <v>1.3333333000000001</v>
      </c>
      <c r="F62" s="37">
        <f t="shared" si="1"/>
        <v>14.620818234479536</v>
      </c>
      <c r="G62" s="41">
        <v>37</v>
      </c>
      <c r="H62" s="40">
        <f t="shared" si="2"/>
        <v>310.91389058430002</v>
      </c>
      <c r="I62" s="42">
        <v>345.08803899999998</v>
      </c>
      <c r="J62" s="43">
        <f t="shared" si="3"/>
        <v>1052.3426905487943</v>
      </c>
    </row>
    <row r="63" spans="1:10" x14ac:dyDescent="0.25">
      <c r="A63" s="29" t="s">
        <v>95</v>
      </c>
      <c r="B63" s="34">
        <v>323.89479999999998</v>
      </c>
      <c r="C63" s="38">
        <v>28</v>
      </c>
      <c r="D63" s="36">
        <f t="shared" si="0"/>
        <v>173.475428252</v>
      </c>
      <c r="E63" s="39">
        <v>12</v>
      </c>
      <c r="F63" s="37">
        <f t="shared" si="1"/>
        <v>131.58736740000001</v>
      </c>
      <c r="G63" s="41">
        <v>16.5</v>
      </c>
      <c r="H63" s="40">
        <f t="shared" si="2"/>
        <v>138.65078904435001</v>
      </c>
      <c r="I63" s="42">
        <v>133.75890849999999</v>
      </c>
      <c r="J63" s="43">
        <f t="shared" si="3"/>
        <v>901.36729319634992</v>
      </c>
    </row>
    <row r="64" spans="1:10" x14ac:dyDescent="0.25">
      <c r="A64" s="29" t="s">
        <v>96</v>
      </c>
      <c r="B64" s="34">
        <v>323.89479999999998</v>
      </c>
      <c r="C64" s="38">
        <v>34.6666667</v>
      </c>
      <c r="D64" s="36">
        <f t="shared" si="0"/>
        <v>214.77910185185169</v>
      </c>
      <c r="E64" s="39">
        <v>25</v>
      </c>
      <c r="F64" s="37">
        <f t="shared" si="1"/>
        <v>274.14034874999999</v>
      </c>
      <c r="G64" s="41">
        <v>139.5</v>
      </c>
      <c r="H64" s="40">
        <f t="shared" si="2"/>
        <v>1172.2293982840501</v>
      </c>
      <c r="I64" s="42">
        <v>589.34284520000006</v>
      </c>
      <c r="J64" s="43">
        <f t="shared" si="3"/>
        <v>2574.3864940859021</v>
      </c>
    </row>
    <row r="65" spans="1:10" x14ac:dyDescent="0.25">
      <c r="A65" s="29" t="s">
        <v>97</v>
      </c>
      <c r="B65" s="34">
        <v>323.89479999999998</v>
      </c>
      <c r="C65" s="38">
        <v>94</v>
      </c>
      <c r="D65" s="36">
        <f t="shared" si="0"/>
        <v>582.38179484599993</v>
      </c>
      <c r="E65" s="39">
        <v>63.6666667</v>
      </c>
      <c r="F65" s="37">
        <f t="shared" si="1"/>
        <v>698.14408851552048</v>
      </c>
      <c r="G65" s="41">
        <v>53</v>
      </c>
      <c r="H65" s="40">
        <f t="shared" si="2"/>
        <v>445.3631405667</v>
      </c>
      <c r="I65" s="42">
        <v>442.54806159999998</v>
      </c>
      <c r="J65" s="43">
        <f t="shared" si="3"/>
        <v>2492.3318855282205</v>
      </c>
    </row>
    <row r="66" spans="1:10" x14ac:dyDescent="0.25">
      <c r="A66" s="29" t="s">
        <v>98</v>
      </c>
      <c r="B66" s="34">
        <v>323.89479999999998</v>
      </c>
      <c r="C66" s="38">
        <v>3.3333333000000001</v>
      </c>
      <c r="D66" s="36">
        <f t="shared" si="0"/>
        <v>20.651836490148298</v>
      </c>
      <c r="E66" s="39">
        <v>1.6666666999999999</v>
      </c>
      <c r="F66" s="37">
        <f t="shared" si="1"/>
        <v>18.276023615520465</v>
      </c>
      <c r="G66" s="41">
        <v>6.5</v>
      </c>
      <c r="H66" s="40">
        <f t="shared" si="2"/>
        <v>54.620007805349999</v>
      </c>
      <c r="I66" s="42">
        <v>67.625321769999999</v>
      </c>
      <c r="J66" s="43">
        <f t="shared" si="3"/>
        <v>485.06798968101873</v>
      </c>
    </row>
    <row r="67" spans="1:10" x14ac:dyDescent="0.25">
      <c r="A67" s="29" t="s">
        <v>99</v>
      </c>
      <c r="B67" s="34">
        <v>323.89479999999998</v>
      </c>
      <c r="C67" s="38">
        <v>5.3333332999999996</v>
      </c>
      <c r="D67" s="36">
        <f t="shared" ref="D67:D68" si="4">C67*6.195551009</f>
        <v>33.042938508148296</v>
      </c>
      <c r="E67" s="39">
        <v>3.6666666999999999</v>
      </c>
      <c r="F67" s="37">
        <f t="shared" ref="F67:F68" si="5">E67*10.96561395</f>
        <v>40.207251515520461</v>
      </c>
      <c r="G67" s="41">
        <v>11</v>
      </c>
      <c r="H67" s="40">
        <f t="shared" ref="H67:H68" si="6">G67*8.4030781239</f>
        <v>92.433859362900009</v>
      </c>
      <c r="I67" s="42">
        <v>0</v>
      </c>
      <c r="J67" s="43">
        <f t="shared" ref="J67:J68" si="7">SUM(B67+D67+F67+H67+I67)</f>
        <v>489.57884938656878</v>
      </c>
    </row>
    <row r="68" spans="1:10" x14ac:dyDescent="0.25">
      <c r="A68" s="29" t="s">
        <v>100</v>
      </c>
      <c r="B68" s="34">
        <v>323.89479999999998</v>
      </c>
      <c r="C68" s="38">
        <v>7.3333332999999996</v>
      </c>
      <c r="D68" s="36">
        <f t="shared" si="4"/>
        <v>45.434040526148294</v>
      </c>
      <c r="E68" s="39">
        <v>4.6666667000000004</v>
      </c>
      <c r="F68" s="37">
        <f t="shared" si="5"/>
        <v>51.172865465520466</v>
      </c>
      <c r="G68" s="41">
        <v>16</v>
      </c>
      <c r="H68" s="40">
        <f t="shared" si="6"/>
        <v>134.4492499824</v>
      </c>
      <c r="I68" s="42">
        <v>0</v>
      </c>
      <c r="J68" s="43">
        <f t="shared" si="7"/>
        <v>554.95095597406873</v>
      </c>
    </row>
    <row r="70" spans="1:10" x14ac:dyDescent="0.25">
      <c r="J70" s="32"/>
    </row>
    <row r="71" spans="1:10" x14ac:dyDescent="0.25">
      <c r="B71" s="35">
        <f>SUM(B2:B70)</f>
        <v>21700.951599999971</v>
      </c>
      <c r="D71" s="46">
        <f>SUM(D2:D70)</f>
        <v>21700.949999762779</v>
      </c>
      <c r="F71" s="45">
        <f>SUM(F2:F70)</f>
        <v>21700.950011798104</v>
      </c>
      <c r="H71" s="44">
        <f>SUM(H2:H70)</f>
        <v>21700.949254971751</v>
      </c>
      <c r="I71" s="24">
        <f>SUM(I2:I70)</f>
        <v>21700.971729369998</v>
      </c>
      <c r="J71" s="24">
        <f>SUM(J2:J68)</f>
        <v>108504.77259590266</v>
      </c>
    </row>
    <row r="72" spans="1:10" x14ac:dyDescent="0.25">
      <c r="J72" s="19">
        <v>108504.77</v>
      </c>
    </row>
    <row r="73" spans="1:10" ht="24" x14ac:dyDescent="0.3">
      <c r="A73" s="47" t="s">
        <v>141</v>
      </c>
      <c r="B73" s="49">
        <f>J73/67</f>
        <v>323.89483582089554</v>
      </c>
      <c r="J73" s="19">
        <f>J72*1/5</f>
        <v>21700.954000000002</v>
      </c>
    </row>
  </sheetData>
  <pageMargins left="0.7" right="0.7" top="0.75" bottom="0.75" header="0.3" footer="0.3"/>
  <pageSetup paperSize="9" scale="4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59F8-EB65-584F-8A2D-8E9AA5967007}">
  <dimension ref="A1:N73"/>
  <sheetViews>
    <sheetView topLeftCell="A51" workbookViewId="0">
      <selection activeCell="F46" sqref="F46"/>
    </sheetView>
  </sheetViews>
  <sheetFormatPr baseColWidth="10" defaultRowHeight="16" x14ac:dyDescent="0.2"/>
  <cols>
    <col min="1" max="1" width="42" customWidth="1"/>
    <col min="3" max="5" width="10.83203125" style="66"/>
    <col min="6" max="6" width="20.83203125" customWidth="1"/>
    <col min="7" max="7" width="16.83203125" customWidth="1"/>
    <col min="13" max="13" width="18.5" customWidth="1"/>
    <col min="14" max="14" width="20.33203125" customWidth="1"/>
  </cols>
  <sheetData>
    <row r="1" spans="1:14" ht="18" x14ac:dyDescent="0.2">
      <c r="A1" s="3" t="s">
        <v>59</v>
      </c>
      <c r="B1" s="4">
        <v>2021</v>
      </c>
      <c r="C1" s="61">
        <v>2022</v>
      </c>
      <c r="D1" s="61">
        <v>2023</v>
      </c>
      <c r="E1" s="61">
        <v>2024</v>
      </c>
      <c r="F1" s="5" t="s">
        <v>65</v>
      </c>
      <c r="G1" s="6" t="s">
        <v>66</v>
      </c>
      <c r="I1" s="7">
        <v>2021</v>
      </c>
      <c r="J1" s="67">
        <v>2022</v>
      </c>
      <c r="K1" s="67">
        <v>2023</v>
      </c>
      <c r="L1" s="67">
        <v>2024</v>
      </c>
      <c r="M1" s="5" t="s">
        <v>65</v>
      </c>
      <c r="N1" s="6" t="s">
        <v>66</v>
      </c>
    </row>
    <row r="2" spans="1:14" x14ac:dyDescent="0.2">
      <c r="A2" s="8"/>
      <c r="B2" s="4"/>
      <c r="C2" s="62"/>
      <c r="D2" s="62"/>
      <c r="E2" s="62"/>
      <c r="F2" s="1"/>
      <c r="G2" s="2"/>
      <c r="I2" s="7"/>
      <c r="J2" s="68"/>
      <c r="K2" s="68"/>
      <c r="L2" s="68"/>
      <c r="M2" s="1"/>
      <c r="N2" s="2"/>
    </row>
    <row r="3" spans="1:14" ht="19" x14ac:dyDescent="0.25">
      <c r="A3" s="32" t="s">
        <v>46</v>
      </c>
      <c r="B3" s="20">
        <v>65</v>
      </c>
      <c r="C3" s="63">
        <v>76</v>
      </c>
      <c r="D3" s="63">
        <v>71</v>
      </c>
      <c r="E3" s="63">
        <v>47</v>
      </c>
      <c r="F3" s="20">
        <f>AVERAGE(C3:E3)</f>
        <v>64.666666666666671</v>
      </c>
      <c r="G3" s="21">
        <f>F3*6.195551009</f>
        <v>400.64563191533335</v>
      </c>
      <c r="H3" s="10" t="s">
        <v>77</v>
      </c>
      <c r="I3" s="22">
        <v>11</v>
      </c>
      <c r="J3" s="69">
        <v>8</v>
      </c>
      <c r="K3" s="69">
        <v>12</v>
      </c>
      <c r="L3" s="69">
        <v>16</v>
      </c>
      <c r="M3" s="20">
        <f>AVERAGE(J3:L3)</f>
        <v>12</v>
      </c>
      <c r="N3" s="23">
        <f>M3*10.96561395</f>
        <v>131.58736740000001</v>
      </c>
    </row>
    <row r="4" spans="1:14" ht="19" x14ac:dyDescent="0.25">
      <c r="A4" s="32" t="s">
        <v>67</v>
      </c>
      <c r="B4" s="20">
        <v>58</v>
      </c>
      <c r="C4" s="63">
        <v>56</v>
      </c>
      <c r="D4" s="63">
        <v>52</v>
      </c>
      <c r="E4" s="63">
        <v>39</v>
      </c>
      <c r="F4" s="20">
        <f t="shared" ref="F4:F69" si="0">AVERAGE(C4:E4)</f>
        <v>49</v>
      </c>
      <c r="G4" s="21">
        <f t="shared" ref="G4:G65" si="1">F4*6.195551009</f>
        <v>303.58199944099999</v>
      </c>
      <c r="H4" s="10" t="s">
        <v>78</v>
      </c>
      <c r="I4" s="22">
        <v>18</v>
      </c>
      <c r="J4" s="69">
        <v>31</v>
      </c>
      <c r="K4" s="69">
        <v>33</v>
      </c>
      <c r="L4" s="69">
        <v>26</v>
      </c>
      <c r="M4" s="20">
        <f t="shared" ref="M4:M69" si="2">AVERAGE(J4:L4)</f>
        <v>30</v>
      </c>
      <c r="N4" s="23">
        <f t="shared" ref="N4:N65" si="3">M4*10.96561395</f>
        <v>328.96841849999998</v>
      </c>
    </row>
    <row r="5" spans="1:14" ht="19" x14ac:dyDescent="0.25">
      <c r="A5" s="32" t="s">
        <v>27</v>
      </c>
      <c r="B5" s="20">
        <v>75</v>
      </c>
      <c r="C5" s="63">
        <v>119</v>
      </c>
      <c r="D5" s="63">
        <v>105</v>
      </c>
      <c r="E5" s="63">
        <v>21</v>
      </c>
      <c r="F5" s="20">
        <f t="shared" si="0"/>
        <v>81.666666666666671</v>
      </c>
      <c r="G5" s="21">
        <f t="shared" si="1"/>
        <v>505.96999906833338</v>
      </c>
      <c r="H5" s="10" t="s">
        <v>79</v>
      </c>
      <c r="I5" s="22">
        <v>19</v>
      </c>
      <c r="J5" s="69">
        <v>33</v>
      </c>
      <c r="K5" s="69">
        <v>27</v>
      </c>
      <c r="L5" s="69">
        <v>8</v>
      </c>
      <c r="M5" s="20">
        <f t="shared" si="2"/>
        <v>22.666666666666668</v>
      </c>
      <c r="N5" s="23">
        <f t="shared" si="3"/>
        <v>248.5539162</v>
      </c>
    </row>
    <row r="6" spans="1:14" ht="19" x14ac:dyDescent="0.25">
      <c r="A6" s="32" t="s">
        <v>24</v>
      </c>
      <c r="B6" s="20">
        <v>15</v>
      </c>
      <c r="C6" s="63">
        <v>26</v>
      </c>
      <c r="D6" s="63">
        <v>21</v>
      </c>
      <c r="E6" s="63">
        <v>17</v>
      </c>
      <c r="F6" s="20">
        <f t="shared" si="0"/>
        <v>21.333333333333332</v>
      </c>
      <c r="G6" s="21">
        <f t="shared" si="1"/>
        <v>132.17175485866665</v>
      </c>
      <c r="H6" s="10" t="s">
        <v>80</v>
      </c>
      <c r="I6" s="22">
        <v>5</v>
      </c>
      <c r="J6" s="69">
        <v>14</v>
      </c>
      <c r="K6" s="69">
        <v>13</v>
      </c>
      <c r="L6" s="69">
        <v>6</v>
      </c>
      <c r="M6" s="20">
        <f t="shared" si="2"/>
        <v>11</v>
      </c>
      <c r="N6" s="23">
        <f t="shared" si="3"/>
        <v>120.62175345</v>
      </c>
    </row>
    <row r="7" spans="1:14" ht="19" x14ac:dyDescent="0.25">
      <c r="A7" s="32" t="s">
        <v>41</v>
      </c>
      <c r="B7" s="20">
        <v>57</v>
      </c>
      <c r="C7" s="63">
        <v>33</v>
      </c>
      <c r="D7" s="63">
        <v>68</v>
      </c>
      <c r="E7" s="63">
        <v>36</v>
      </c>
      <c r="F7" s="20">
        <f t="shared" si="0"/>
        <v>45.666666666666664</v>
      </c>
      <c r="G7" s="21">
        <f t="shared" si="1"/>
        <v>282.9301627443333</v>
      </c>
      <c r="H7" s="10" t="s">
        <v>81</v>
      </c>
      <c r="I7" s="22">
        <v>38</v>
      </c>
      <c r="J7" s="69">
        <v>21</v>
      </c>
      <c r="K7" s="69">
        <v>35</v>
      </c>
      <c r="L7" s="69">
        <v>25</v>
      </c>
      <c r="M7" s="20">
        <f t="shared" si="2"/>
        <v>27</v>
      </c>
      <c r="N7" s="23">
        <f t="shared" si="3"/>
        <v>296.07157665</v>
      </c>
    </row>
    <row r="8" spans="1:14" ht="19" x14ac:dyDescent="0.25">
      <c r="A8" s="32" t="s">
        <v>29</v>
      </c>
      <c r="B8" s="20">
        <v>75</v>
      </c>
      <c r="C8" s="63">
        <v>116</v>
      </c>
      <c r="D8" s="63">
        <v>152</v>
      </c>
      <c r="E8" s="63">
        <v>114</v>
      </c>
      <c r="F8" s="20">
        <f t="shared" si="0"/>
        <v>127.33333333333333</v>
      </c>
      <c r="G8" s="21">
        <f t="shared" si="1"/>
        <v>788.90016181266662</v>
      </c>
      <c r="H8" s="10" t="s">
        <v>82</v>
      </c>
      <c r="I8" s="22">
        <v>28</v>
      </c>
      <c r="J8" s="69">
        <v>30</v>
      </c>
      <c r="K8" s="69">
        <v>84</v>
      </c>
      <c r="L8" s="69">
        <v>31</v>
      </c>
      <c r="M8" s="20">
        <f t="shared" si="2"/>
        <v>48.333333333333336</v>
      </c>
      <c r="N8" s="23">
        <f t="shared" si="3"/>
        <v>530.00467424999999</v>
      </c>
    </row>
    <row r="9" spans="1:14" ht="19" x14ac:dyDescent="0.25">
      <c r="A9" s="32" t="s">
        <v>25</v>
      </c>
      <c r="B9" s="20">
        <v>53</v>
      </c>
      <c r="C9" s="63">
        <v>74</v>
      </c>
      <c r="D9" s="63">
        <v>86</v>
      </c>
      <c r="E9" s="63">
        <v>82</v>
      </c>
      <c r="F9" s="20">
        <f t="shared" si="0"/>
        <v>80.666666666666671</v>
      </c>
      <c r="G9" s="21">
        <f t="shared" si="1"/>
        <v>499.77444805933334</v>
      </c>
      <c r="H9" s="10" t="s">
        <v>78</v>
      </c>
      <c r="I9" s="22">
        <v>26</v>
      </c>
      <c r="J9" s="69">
        <v>33</v>
      </c>
      <c r="K9" s="69">
        <v>47</v>
      </c>
      <c r="L9" s="69">
        <v>39</v>
      </c>
      <c r="M9" s="20">
        <f t="shared" si="2"/>
        <v>39.666666666666664</v>
      </c>
      <c r="N9" s="23">
        <f t="shared" si="3"/>
        <v>434.96935334999995</v>
      </c>
    </row>
    <row r="10" spans="1:14" ht="19" x14ac:dyDescent="0.25">
      <c r="A10" s="32" t="s">
        <v>37</v>
      </c>
      <c r="B10" s="20">
        <v>4</v>
      </c>
      <c r="C10" s="63">
        <v>25</v>
      </c>
      <c r="D10" s="63">
        <v>46</v>
      </c>
      <c r="E10" s="63">
        <v>55</v>
      </c>
      <c r="F10" s="20">
        <f t="shared" si="0"/>
        <v>42</v>
      </c>
      <c r="G10" s="21">
        <f t="shared" si="1"/>
        <v>260.21314237799999</v>
      </c>
      <c r="H10" s="10" t="s">
        <v>83</v>
      </c>
      <c r="I10" s="22">
        <v>1</v>
      </c>
      <c r="J10" s="69">
        <v>1</v>
      </c>
      <c r="K10" s="69">
        <v>27</v>
      </c>
      <c r="L10" s="69">
        <v>20</v>
      </c>
      <c r="M10" s="20">
        <f t="shared" si="2"/>
        <v>16</v>
      </c>
      <c r="N10" s="23">
        <f t="shared" si="3"/>
        <v>175.4498232</v>
      </c>
    </row>
    <row r="11" spans="1:14" ht="19" x14ac:dyDescent="0.25">
      <c r="A11" s="32" t="s">
        <v>26</v>
      </c>
      <c r="B11" s="20">
        <v>96</v>
      </c>
      <c r="C11" s="63">
        <v>83</v>
      </c>
      <c r="D11" s="63">
        <v>59</v>
      </c>
      <c r="E11" s="63">
        <v>52</v>
      </c>
      <c r="F11" s="20">
        <f t="shared" si="0"/>
        <v>64.666666666666671</v>
      </c>
      <c r="G11" s="21">
        <f t="shared" si="1"/>
        <v>400.64563191533335</v>
      </c>
      <c r="H11" s="10" t="s">
        <v>84</v>
      </c>
      <c r="I11" s="22">
        <v>40</v>
      </c>
      <c r="J11" s="69">
        <v>30</v>
      </c>
      <c r="K11" s="69">
        <v>36</v>
      </c>
      <c r="L11" s="69">
        <v>28</v>
      </c>
      <c r="M11" s="20">
        <f t="shared" si="2"/>
        <v>31.333333333333332</v>
      </c>
      <c r="N11" s="23">
        <f t="shared" si="3"/>
        <v>343.58923709999999</v>
      </c>
    </row>
    <row r="12" spans="1:14" ht="19" x14ac:dyDescent="0.25">
      <c r="A12" s="32" t="s">
        <v>68</v>
      </c>
      <c r="B12" s="20">
        <v>8</v>
      </c>
      <c r="C12" s="63">
        <v>22</v>
      </c>
      <c r="D12" s="63">
        <v>32</v>
      </c>
      <c r="E12" s="63">
        <v>24</v>
      </c>
      <c r="F12" s="20">
        <f t="shared" si="0"/>
        <v>26</v>
      </c>
      <c r="G12" s="21">
        <f t="shared" si="1"/>
        <v>161.084326234</v>
      </c>
      <c r="H12" s="10"/>
      <c r="I12" s="22">
        <v>3</v>
      </c>
      <c r="J12" s="69">
        <v>18</v>
      </c>
      <c r="K12" s="69">
        <v>25</v>
      </c>
      <c r="L12" s="69">
        <v>20</v>
      </c>
      <c r="M12" s="20">
        <f t="shared" si="2"/>
        <v>21</v>
      </c>
      <c r="N12" s="23">
        <f t="shared" si="3"/>
        <v>230.27789294999999</v>
      </c>
    </row>
    <row r="13" spans="1:14" ht="19" x14ac:dyDescent="0.25">
      <c r="A13" s="32" t="s">
        <v>55</v>
      </c>
      <c r="B13" s="20">
        <v>75</v>
      </c>
      <c r="C13" s="63">
        <v>67</v>
      </c>
      <c r="D13" s="63">
        <v>93</v>
      </c>
      <c r="E13" s="63">
        <v>75</v>
      </c>
      <c r="F13" s="20">
        <f t="shared" si="0"/>
        <v>78.333333333333329</v>
      </c>
      <c r="G13" s="21">
        <f t="shared" si="1"/>
        <v>485.31816237166663</v>
      </c>
      <c r="H13" s="19"/>
      <c r="I13" s="22">
        <v>31</v>
      </c>
      <c r="J13" s="69">
        <v>29</v>
      </c>
      <c r="K13" s="69">
        <v>32</v>
      </c>
      <c r="L13" s="69">
        <v>23</v>
      </c>
      <c r="M13" s="20">
        <f t="shared" si="2"/>
        <v>28</v>
      </c>
      <c r="N13" s="23">
        <f t="shared" si="3"/>
        <v>307.03719059999997</v>
      </c>
    </row>
    <row r="14" spans="1:14" ht="19" x14ac:dyDescent="0.25">
      <c r="A14" s="32" t="s">
        <v>28</v>
      </c>
      <c r="B14" s="20">
        <v>68</v>
      </c>
      <c r="C14" s="63">
        <v>105</v>
      </c>
      <c r="D14" s="63">
        <v>39</v>
      </c>
      <c r="E14" s="63">
        <v>38</v>
      </c>
      <c r="F14" s="20">
        <f t="shared" si="0"/>
        <v>60.666666666666664</v>
      </c>
      <c r="G14" s="21">
        <f t="shared" si="1"/>
        <v>375.8634278793333</v>
      </c>
      <c r="H14" s="19"/>
      <c r="I14" s="22">
        <v>48</v>
      </c>
      <c r="J14" s="69">
        <v>55</v>
      </c>
      <c r="K14" s="69">
        <v>26</v>
      </c>
      <c r="L14" s="69">
        <v>28</v>
      </c>
      <c r="M14" s="20">
        <f t="shared" si="2"/>
        <v>36.333333333333336</v>
      </c>
      <c r="N14" s="23">
        <f t="shared" si="3"/>
        <v>398.41730685000005</v>
      </c>
    </row>
    <row r="15" spans="1:14" ht="19" x14ac:dyDescent="0.25">
      <c r="A15" s="32" t="s">
        <v>35</v>
      </c>
      <c r="B15" s="20">
        <v>89</v>
      </c>
      <c r="C15" s="63">
        <v>118</v>
      </c>
      <c r="D15" s="63">
        <v>82</v>
      </c>
      <c r="E15" s="63">
        <v>73</v>
      </c>
      <c r="F15" s="20">
        <f t="shared" si="0"/>
        <v>91</v>
      </c>
      <c r="G15" s="21">
        <f t="shared" si="1"/>
        <v>563.79514181900004</v>
      </c>
      <c r="H15" s="19"/>
      <c r="I15" s="22">
        <v>51</v>
      </c>
      <c r="J15" s="69">
        <v>81</v>
      </c>
      <c r="K15" s="69">
        <v>60</v>
      </c>
      <c r="L15" s="69">
        <v>57</v>
      </c>
      <c r="M15" s="20">
        <f t="shared" si="2"/>
        <v>66</v>
      </c>
      <c r="N15" s="23">
        <f t="shared" si="3"/>
        <v>723.73052069999994</v>
      </c>
    </row>
    <row r="16" spans="1:14" ht="19" x14ac:dyDescent="0.25">
      <c r="A16" s="32" t="s">
        <v>36</v>
      </c>
      <c r="B16" s="20">
        <v>36</v>
      </c>
      <c r="C16" s="63">
        <v>26</v>
      </c>
      <c r="D16" s="63">
        <v>22</v>
      </c>
      <c r="E16" s="63">
        <v>19</v>
      </c>
      <c r="F16" s="20">
        <f t="shared" si="0"/>
        <v>22.333333333333332</v>
      </c>
      <c r="G16" s="21">
        <f t="shared" si="1"/>
        <v>138.36730586766666</v>
      </c>
      <c r="H16" s="19"/>
      <c r="I16" s="22">
        <v>21</v>
      </c>
      <c r="J16" s="69">
        <v>17</v>
      </c>
      <c r="K16" s="69">
        <v>15</v>
      </c>
      <c r="L16" s="69">
        <v>11</v>
      </c>
      <c r="M16" s="20">
        <f t="shared" si="2"/>
        <v>14.333333333333334</v>
      </c>
      <c r="N16" s="23">
        <f t="shared" si="3"/>
        <v>157.17379995000002</v>
      </c>
    </row>
    <row r="17" spans="1:14" ht="19" x14ac:dyDescent="0.25">
      <c r="A17" s="32" t="s">
        <v>32</v>
      </c>
      <c r="B17" s="20">
        <v>58</v>
      </c>
      <c r="C17" s="63">
        <v>60</v>
      </c>
      <c r="D17" s="63">
        <v>74</v>
      </c>
      <c r="E17" s="63">
        <v>83</v>
      </c>
      <c r="F17" s="20">
        <f t="shared" si="0"/>
        <v>72.333333333333329</v>
      </c>
      <c r="G17" s="21">
        <f t="shared" si="1"/>
        <v>448.14485631766661</v>
      </c>
      <c r="H17" s="19"/>
      <c r="I17" s="22">
        <v>30</v>
      </c>
      <c r="J17" s="69">
        <v>32</v>
      </c>
      <c r="K17" s="69">
        <v>39</v>
      </c>
      <c r="L17" s="69">
        <v>54</v>
      </c>
      <c r="M17" s="20">
        <f t="shared" si="2"/>
        <v>41.666666666666664</v>
      </c>
      <c r="N17" s="23">
        <f t="shared" si="3"/>
        <v>456.90058124999996</v>
      </c>
    </row>
    <row r="18" spans="1:14" ht="19" x14ac:dyDescent="0.25">
      <c r="A18" s="32" t="s">
        <v>50</v>
      </c>
      <c r="B18" s="20">
        <v>127</v>
      </c>
      <c r="C18" s="63">
        <v>197</v>
      </c>
      <c r="D18" s="63">
        <v>135</v>
      </c>
      <c r="E18" s="63">
        <v>159</v>
      </c>
      <c r="F18" s="20">
        <f t="shared" si="0"/>
        <v>163.66666666666666</v>
      </c>
      <c r="G18" s="21">
        <f t="shared" si="1"/>
        <v>1014.0051818063332</v>
      </c>
      <c r="H18" s="19"/>
      <c r="I18" s="22">
        <v>91</v>
      </c>
      <c r="J18" s="69">
        <v>163</v>
      </c>
      <c r="K18" s="69">
        <v>114</v>
      </c>
      <c r="L18" s="69">
        <v>136</v>
      </c>
      <c r="M18" s="20">
        <f t="shared" si="2"/>
        <v>137.66666666666666</v>
      </c>
      <c r="N18" s="23">
        <f t="shared" si="3"/>
        <v>1509.5995204499998</v>
      </c>
    </row>
    <row r="19" spans="1:14" ht="19" x14ac:dyDescent="0.25">
      <c r="A19" s="32" t="s">
        <v>31</v>
      </c>
      <c r="B19" s="20">
        <v>21</v>
      </c>
      <c r="C19" s="63">
        <v>13</v>
      </c>
      <c r="D19" s="63">
        <v>32</v>
      </c>
      <c r="E19" s="63">
        <v>36</v>
      </c>
      <c r="F19" s="20">
        <f t="shared" si="0"/>
        <v>27</v>
      </c>
      <c r="G19" s="21">
        <f t="shared" si="1"/>
        <v>167.27987724299999</v>
      </c>
      <c r="H19" s="19"/>
      <c r="I19" s="22">
        <v>8</v>
      </c>
      <c r="J19" s="69">
        <v>5</v>
      </c>
      <c r="K19" s="69">
        <v>23</v>
      </c>
      <c r="L19" s="69">
        <v>28</v>
      </c>
      <c r="M19" s="20">
        <f t="shared" si="2"/>
        <v>18.666666666666668</v>
      </c>
      <c r="N19" s="23">
        <f t="shared" si="3"/>
        <v>204.69146040000001</v>
      </c>
    </row>
    <row r="20" spans="1:14" ht="19" x14ac:dyDescent="0.25">
      <c r="A20" s="32" t="s">
        <v>51</v>
      </c>
      <c r="B20" s="20">
        <v>36</v>
      </c>
      <c r="C20" s="63">
        <v>29</v>
      </c>
      <c r="D20" s="63">
        <v>25</v>
      </c>
      <c r="E20" s="63">
        <v>11</v>
      </c>
      <c r="F20" s="20">
        <f t="shared" si="0"/>
        <v>21.666666666666668</v>
      </c>
      <c r="G20" s="21">
        <f t="shared" si="1"/>
        <v>134.23693852833333</v>
      </c>
      <c r="H20" s="19"/>
      <c r="I20" s="22">
        <v>30</v>
      </c>
      <c r="J20" s="69">
        <v>23</v>
      </c>
      <c r="K20" s="69">
        <v>9</v>
      </c>
      <c r="L20" s="69">
        <v>0</v>
      </c>
      <c r="M20" s="20">
        <f t="shared" si="2"/>
        <v>10.666666666666666</v>
      </c>
      <c r="N20" s="23">
        <f t="shared" si="3"/>
        <v>116.9665488</v>
      </c>
    </row>
    <row r="21" spans="1:14" ht="19" x14ac:dyDescent="0.25">
      <c r="A21" s="32" t="s">
        <v>34</v>
      </c>
      <c r="B21" s="20">
        <v>35</v>
      </c>
      <c r="C21" s="63">
        <v>33</v>
      </c>
      <c r="D21" s="63">
        <v>18</v>
      </c>
      <c r="E21" s="63">
        <v>13</v>
      </c>
      <c r="F21" s="20">
        <f t="shared" si="0"/>
        <v>21.333333333333332</v>
      </c>
      <c r="G21" s="21">
        <f t="shared" si="1"/>
        <v>132.17175485866665</v>
      </c>
      <c r="H21" s="19"/>
      <c r="I21" s="22">
        <v>12</v>
      </c>
      <c r="J21" s="69">
        <v>6</v>
      </c>
      <c r="K21" s="69">
        <v>5</v>
      </c>
      <c r="L21" s="69">
        <v>3</v>
      </c>
      <c r="M21" s="20">
        <f t="shared" si="2"/>
        <v>4.666666666666667</v>
      </c>
      <c r="N21" s="23">
        <f t="shared" si="3"/>
        <v>51.172865100000003</v>
      </c>
    </row>
    <row r="22" spans="1:14" ht="19" x14ac:dyDescent="0.25">
      <c r="A22" s="32" t="s">
        <v>52</v>
      </c>
      <c r="B22" s="20">
        <v>22</v>
      </c>
      <c r="C22" s="63">
        <v>50</v>
      </c>
      <c r="D22" s="63">
        <v>52</v>
      </c>
      <c r="E22" s="63">
        <v>53</v>
      </c>
      <c r="F22" s="20">
        <f t="shared" si="0"/>
        <v>51.666666666666664</v>
      </c>
      <c r="G22" s="21">
        <f t="shared" si="1"/>
        <v>320.10346879833332</v>
      </c>
      <c r="H22" s="19"/>
      <c r="I22" s="22">
        <v>4</v>
      </c>
      <c r="J22" s="69">
        <v>3</v>
      </c>
      <c r="K22" s="69">
        <v>13</v>
      </c>
      <c r="L22" s="69">
        <v>10</v>
      </c>
      <c r="M22" s="20">
        <f t="shared" si="2"/>
        <v>8.6666666666666661</v>
      </c>
      <c r="N22" s="23">
        <f t="shared" si="3"/>
        <v>95.035320899999988</v>
      </c>
    </row>
    <row r="23" spans="1:14" ht="19" x14ac:dyDescent="0.25">
      <c r="A23" s="32" t="s">
        <v>39</v>
      </c>
      <c r="B23" s="20">
        <v>116</v>
      </c>
      <c r="C23" s="63">
        <v>19</v>
      </c>
      <c r="D23" s="63">
        <v>19</v>
      </c>
      <c r="E23" s="63">
        <v>15</v>
      </c>
      <c r="F23" s="20">
        <f t="shared" si="0"/>
        <v>17.666666666666668</v>
      </c>
      <c r="G23" s="21">
        <f t="shared" si="1"/>
        <v>109.45473449233334</v>
      </c>
      <c r="H23" s="19"/>
      <c r="I23" s="22">
        <v>22</v>
      </c>
      <c r="J23" s="69">
        <v>8</v>
      </c>
      <c r="K23" s="69">
        <v>8</v>
      </c>
      <c r="L23" s="69">
        <v>7</v>
      </c>
      <c r="M23" s="20">
        <f t="shared" si="2"/>
        <v>7.666666666666667</v>
      </c>
      <c r="N23" s="23">
        <f t="shared" si="3"/>
        <v>84.069706949999997</v>
      </c>
    </row>
    <row r="24" spans="1:14" ht="19" x14ac:dyDescent="0.25">
      <c r="A24" s="32" t="s">
        <v>49</v>
      </c>
      <c r="B24" s="20">
        <v>39</v>
      </c>
      <c r="C24" s="63">
        <v>37</v>
      </c>
      <c r="D24" s="63">
        <v>84</v>
      </c>
      <c r="E24" s="63">
        <v>63</v>
      </c>
      <c r="F24" s="20">
        <f t="shared" si="0"/>
        <v>61.333333333333336</v>
      </c>
      <c r="G24" s="21">
        <f t="shared" si="1"/>
        <v>379.99379521866666</v>
      </c>
      <c r="H24" s="19"/>
      <c r="I24" s="22">
        <v>24</v>
      </c>
      <c r="J24" s="69">
        <v>16</v>
      </c>
      <c r="K24" s="69">
        <v>67</v>
      </c>
      <c r="L24" s="69">
        <v>54</v>
      </c>
      <c r="M24" s="20">
        <f t="shared" si="2"/>
        <v>45.666666666666664</v>
      </c>
      <c r="N24" s="23">
        <f t="shared" si="3"/>
        <v>500.76303704999998</v>
      </c>
    </row>
    <row r="25" spans="1:14" ht="19" x14ac:dyDescent="0.25">
      <c r="A25" s="32" t="s">
        <v>33</v>
      </c>
      <c r="B25" s="20">
        <v>30</v>
      </c>
      <c r="C25" s="63">
        <v>41</v>
      </c>
      <c r="D25" s="63">
        <v>38</v>
      </c>
      <c r="E25" s="63">
        <v>35</v>
      </c>
      <c r="F25" s="20">
        <f t="shared" si="0"/>
        <v>38</v>
      </c>
      <c r="G25" s="21">
        <f t="shared" si="1"/>
        <v>235.43093834199999</v>
      </c>
      <c r="H25" s="19"/>
      <c r="I25" s="22">
        <v>14</v>
      </c>
      <c r="J25" s="69">
        <v>19</v>
      </c>
      <c r="K25" s="69">
        <v>14</v>
      </c>
      <c r="L25" s="69">
        <v>14</v>
      </c>
      <c r="M25" s="20">
        <f t="shared" si="2"/>
        <v>15.666666666666666</v>
      </c>
      <c r="N25" s="23">
        <f t="shared" si="3"/>
        <v>171.79461855</v>
      </c>
    </row>
    <row r="26" spans="1:14" ht="19" x14ac:dyDescent="0.25">
      <c r="A26" s="32" t="s">
        <v>40</v>
      </c>
      <c r="B26" s="20">
        <v>65</v>
      </c>
      <c r="C26" s="63">
        <v>53</v>
      </c>
      <c r="D26" s="63">
        <v>64</v>
      </c>
      <c r="E26" s="63">
        <v>41</v>
      </c>
      <c r="F26" s="20">
        <f t="shared" si="0"/>
        <v>52.666666666666664</v>
      </c>
      <c r="G26" s="21">
        <f t="shared" si="1"/>
        <v>326.29901980733331</v>
      </c>
      <c r="H26" s="19"/>
      <c r="I26" s="22">
        <v>50</v>
      </c>
      <c r="J26" s="69">
        <v>45</v>
      </c>
      <c r="K26" s="69">
        <v>53</v>
      </c>
      <c r="L26" s="69">
        <v>37</v>
      </c>
      <c r="M26" s="20">
        <f t="shared" si="2"/>
        <v>45</v>
      </c>
      <c r="N26" s="23">
        <f t="shared" si="3"/>
        <v>493.45262774999998</v>
      </c>
    </row>
    <row r="27" spans="1:14" ht="19" x14ac:dyDescent="0.25">
      <c r="A27" s="32" t="s">
        <v>42</v>
      </c>
      <c r="B27" s="20">
        <v>30</v>
      </c>
      <c r="C27" s="63">
        <v>40</v>
      </c>
      <c r="D27" s="63">
        <v>35</v>
      </c>
      <c r="E27" s="63">
        <v>43</v>
      </c>
      <c r="F27" s="20">
        <f t="shared" si="0"/>
        <v>39.333333333333336</v>
      </c>
      <c r="G27" s="21">
        <f t="shared" si="1"/>
        <v>243.69167302066668</v>
      </c>
      <c r="H27" s="19"/>
      <c r="I27" s="22">
        <v>20</v>
      </c>
      <c r="J27" s="69">
        <v>34</v>
      </c>
      <c r="K27" s="69">
        <v>31</v>
      </c>
      <c r="L27" s="69">
        <v>38</v>
      </c>
      <c r="M27" s="20">
        <f t="shared" si="2"/>
        <v>34.333333333333336</v>
      </c>
      <c r="N27" s="23">
        <f t="shared" si="3"/>
        <v>376.48607895000004</v>
      </c>
    </row>
    <row r="28" spans="1:14" ht="19" x14ac:dyDescent="0.25">
      <c r="A28" s="32" t="s">
        <v>43</v>
      </c>
      <c r="B28" s="20">
        <v>61</v>
      </c>
      <c r="C28" s="63">
        <v>45</v>
      </c>
      <c r="D28" s="63">
        <v>84</v>
      </c>
      <c r="E28" s="63">
        <v>33</v>
      </c>
      <c r="F28" s="20">
        <f t="shared" si="0"/>
        <v>54</v>
      </c>
      <c r="G28" s="21">
        <f t="shared" si="1"/>
        <v>334.55975448599997</v>
      </c>
      <c r="H28" s="19"/>
      <c r="I28" s="22">
        <v>36</v>
      </c>
      <c r="J28" s="69">
        <v>29</v>
      </c>
      <c r="K28" s="69">
        <v>73</v>
      </c>
      <c r="L28" s="69">
        <v>28</v>
      </c>
      <c r="M28" s="20">
        <f t="shared" si="2"/>
        <v>43.333333333333336</v>
      </c>
      <c r="N28" s="23">
        <f t="shared" si="3"/>
        <v>475.1766045</v>
      </c>
    </row>
    <row r="29" spans="1:14" ht="19" x14ac:dyDescent="0.25">
      <c r="A29" s="32" t="s">
        <v>56</v>
      </c>
      <c r="B29" s="20">
        <v>44</v>
      </c>
      <c r="C29" s="63">
        <v>46</v>
      </c>
      <c r="D29" s="63">
        <v>31</v>
      </c>
      <c r="E29" s="63">
        <v>27</v>
      </c>
      <c r="F29" s="20">
        <f t="shared" si="0"/>
        <v>34.666666666666664</v>
      </c>
      <c r="G29" s="21">
        <f t="shared" si="1"/>
        <v>214.77910164533333</v>
      </c>
      <c r="H29" s="19"/>
      <c r="I29" s="22">
        <v>20</v>
      </c>
      <c r="J29" s="69">
        <v>37</v>
      </c>
      <c r="K29" s="69">
        <v>21</v>
      </c>
      <c r="L29" s="69">
        <v>17</v>
      </c>
      <c r="M29" s="20">
        <f t="shared" si="2"/>
        <v>25</v>
      </c>
      <c r="N29" s="23">
        <f t="shared" si="3"/>
        <v>274.14034874999999</v>
      </c>
    </row>
    <row r="30" spans="1:14" ht="19" x14ac:dyDescent="0.25">
      <c r="A30" s="32" t="s">
        <v>44</v>
      </c>
      <c r="B30" s="20">
        <v>17</v>
      </c>
      <c r="C30" s="63">
        <v>20</v>
      </c>
      <c r="D30" s="63">
        <v>30</v>
      </c>
      <c r="E30" s="63">
        <v>24</v>
      </c>
      <c r="F30" s="20">
        <f t="shared" si="0"/>
        <v>24.666666666666668</v>
      </c>
      <c r="G30" s="21">
        <f t="shared" si="1"/>
        <v>152.82359155533334</v>
      </c>
      <c r="H30" s="19"/>
      <c r="I30" s="22">
        <v>10</v>
      </c>
      <c r="J30" s="69">
        <v>15</v>
      </c>
      <c r="K30" s="69">
        <v>25</v>
      </c>
      <c r="L30" s="69">
        <v>19</v>
      </c>
      <c r="M30" s="20">
        <f t="shared" si="2"/>
        <v>19.666666666666668</v>
      </c>
      <c r="N30" s="23">
        <f t="shared" si="3"/>
        <v>215.65707435000002</v>
      </c>
    </row>
    <row r="31" spans="1:14" ht="19" x14ac:dyDescent="0.25">
      <c r="A31" s="32" t="s">
        <v>53</v>
      </c>
      <c r="B31" s="20">
        <v>70</v>
      </c>
      <c r="C31" s="63">
        <v>48</v>
      </c>
      <c r="D31" s="63">
        <v>73</v>
      </c>
      <c r="E31" s="63">
        <v>63</v>
      </c>
      <c r="F31" s="20">
        <f t="shared" si="0"/>
        <v>61.333333333333336</v>
      </c>
      <c r="G31" s="21">
        <f t="shared" si="1"/>
        <v>379.99379521866666</v>
      </c>
      <c r="H31" s="19"/>
      <c r="I31" s="22">
        <v>47</v>
      </c>
      <c r="J31" s="69">
        <v>41</v>
      </c>
      <c r="K31" s="69">
        <v>52</v>
      </c>
      <c r="L31" s="69">
        <v>52</v>
      </c>
      <c r="M31" s="20">
        <f t="shared" si="2"/>
        <v>48.333333333333336</v>
      </c>
      <c r="N31" s="23">
        <f t="shared" si="3"/>
        <v>530.00467424999999</v>
      </c>
    </row>
    <row r="32" spans="1:14" ht="19" x14ac:dyDescent="0.25">
      <c r="A32" s="32" t="s">
        <v>45</v>
      </c>
      <c r="B32" s="20">
        <v>27</v>
      </c>
      <c r="C32" s="63">
        <v>97</v>
      </c>
      <c r="D32" s="63">
        <v>27</v>
      </c>
      <c r="E32" s="63">
        <v>26</v>
      </c>
      <c r="F32" s="20">
        <f t="shared" si="0"/>
        <v>50</v>
      </c>
      <c r="G32" s="21">
        <f t="shared" si="1"/>
        <v>309.77755044999998</v>
      </c>
      <c r="H32" s="19"/>
      <c r="I32" s="22">
        <v>14</v>
      </c>
      <c r="J32" s="69">
        <v>83</v>
      </c>
      <c r="K32" s="69">
        <v>18</v>
      </c>
      <c r="L32" s="69">
        <v>17</v>
      </c>
      <c r="M32" s="20">
        <f t="shared" si="2"/>
        <v>39.333333333333336</v>
      </c>
      <c r="N32" s="23">
        <f t="shared" si="3"/>
        <v>431.31414870000003</v>
      </c>
    </row>
    <row r="33" spans="1:14" ht="19" x14ac:dyDescent="0.25">
      <c r="A33" s="32" t="s">
        <v>54</v>
      </c>
      <c r="B33" s="20">
        <v>24</v>
      </c>
      <c r="C33" s="63">
        <v>48</v>
      </c>
      <c r="D33" s="63">
        <v>110</v>
      </c>
      <c r="E33" s="63">
        <v>14</v>
      </c>
      <c r="F33" s="20">
        <f t="shared" si="0"/>
        <v>57.333333333333336</v>
      </c>
      <c r="G33" s="21">
        <f t="shared" si="1"/>
        <v>355.21159118266667</v>
      </c>
      <c r="H33" s="19"/>
      <c r="I33" s="22">
        <v>14</v>
      </c>
      <c r="J33" s="69">
        <v>40</v>
      </c>
      <c r="K33" s="69">
        <v>53</v>
      </c>
      <c r="L33" s="69">
        <v>8</v>
      </c>
      <c r="M33" s="20">
        <f t="shared" si="2"/>
        <v>33.666666666666664</v>
      </c>
      <c r="N33" s="23">
        <f t="shared" si="3"/>
        <v>369.17566964999997</v>
      </c>
    </row>
    <row r="34" spans="1:14" ht="19" x14ac:dyDescent="0.25">
      <c r="A34" s="32" t="s">
        <v>47</v>
      </c>
      <c r="B34" s="20">
        <v>31</v>
      </c>
      <c r="C34" s="63">
        <v>50</v>
      </c>
      <c r="D34" s="63">
        <v>21</v>
      </c>
      <c r="E34" s="63">
        <v>26</v>
      </c>
      <c r="F34" s="20">
        <f t="shared" si="0"/>
        <v>32.333333333333336</v>
      </c>
      <c r="G34" s="21">
        <f t="shared" si="1"/>
        <v>200.32281595766668</v>
      </c>
      <c r="H34" s="19"/>
      <c r="I34" s="22">
        <v>26</v>
      </c>
      <c r="J34" s="69">
        <v>38</v>
      </c>
      <c r="K34" s="69">
        <v>13</v>
      </c>
      <c r="L34" s="69">
        <v>17</v>
      </c>
      <c r="M34" s="20">
        <f t="shared" si="2"/>
        <v>22.666666666666668</v>
      </c>
      <c r="N34" s="23">
        <f t="shared" si="3"/>
        <v>248.5539162</v>
      </c>
    </row>
    <row r="35" spans="1:14" ht="19" x14ac:dyDescent="0.25">
      <c r="A35" s="32" t="s">
        <v>48</v>
      </c>
      <c r="B35" s="20">
        <v>29</v>
      </c>
      <c r="C35" s="63">
        <v>14</v>
      </c>
      <c r="D35" s="63">
        <v>13</v>
      </c>
      <c r="E35" s="63">
        <v>10</v>
      </c>
      <c r="F35" s="20">
        <f t="shared" si="0"/>
        <v>12.333333333333334</v>
      </c>
      <c r="G35" s="21">
        <f t="shared" si="1"/>
        <v>76.411795777666669</v>
      </c>
      <c r="H35" s="19"/>
      <c r="I35" s="22">
        <v>25</v>
      </c>
      <c r="J35" s="69">
        <v>11</v>
      </c>
      <c r="K35" s="69">
        <v>9</v>
      </c>
      <c r="L35" s="69">
        <v>6</v>
      </c>
      <c r="M35" s="20">
        <f t="shared" si="2"/>
        <v>8.6666666666666661</v>
      </c>
      <c r="N35" s="23">
        <f t="shared" si="3"/>
        <v>95.035320899999988</v>
      </c>
    </row>
    <row r="36" spans="1:14" ht="19" x14ac:dyDescent="0.25">
      <c r="A36" s="32" t="s">
        <v>1</v>
      </c>
      <c r="B36" s="20">
        <v>73</v>
      </c>
      <c r="C36" s="63">
        <v>209</v>
      </c>
      <c r="D36" s="63">
        <v>174</v>
      </c>
      <c r="E36" s="63">
        <v>122</v>
      </c>
      <c r="F36" s="20">
        <f t="shared" si="0"/>
        <v>168.33333333333334</v>
      </c>
      <c r="G36" s="21">
        <f t="shared" si="1"/>
        <v>1042.9177531816667</v>
      </c>
      <c r="H36" s="19"/>
      <c r="I36" s="22">
        <v>59</v>
      </c>
      <c r="J36" s="69">
        <v>104</v>
      </c>
      <c r="K36" s="69">
        <v>127</v>
      </c>
      <c r="L36" s="69">
        <v>84</v>
      </c>
      <c r="M36" s="20">
        <f t="shared" si="2"/>
        <v>105</v>
      </c>
      <c r="N36" s="23">
        <f t="shared" si="3"/>
        <v>1151.3894647499999</v>
      </c>
    </row>
    <row r="37" spans="1:14" ht="19" x14ac:dyDescent="0.25">
      <c r="A37" s="32" t="s">
        <v>2</v>
      </c>
      <c r="B37" s="20">
        <v>15</v>
      </c>
      <c r="C37" s="63">
        <v>89</v>
      </c>
      <c r="D37" s="63">
        <v>23</v>
      </c>
      <c r="E37" s="63">
        <v>24</v>
      </c>
      <c r="F37" s="20">
        <f t="shared" si="0"/>
        <v>45.333333333333336</v>
      </c>
      <c r="G37" s="21">
        <f t="shared" si="1"/>
        <v>280.86497907466668</v>
      </c>
      <c r="H37" s="19"/>
      <c r="I37" s="22">
        <v>5</v>
      </c>
      <c r="J37" s="69">
        <v>40</v>
      </c>
      <c r="K37" s="69">
        <v>16</v>
      </c>
      <c r="L37" s="69">
        <v>18</v>
      </c>
      <c r="M37" s="20">
        <f t="shared" si="2"/>
        <v>24.666666666666668</v>
      </c>
      <c r="N37" s="23">
        <f t="shared" si="3"/>
        <v>270.48514410000001</v>
      </c>
    </row>
    <row r="38" spans="1:14" ht="19" x14ac:dyDescent="0.25">
      <c r="A38" s="32" t="s">
        <v>0</v>
      </c>
      <c r="B38" s="20">
        <v>46</v>
      </c>
      <c r="C38" s="63">
        <v>60</v>
      </c>
      <c r="D38" s="63">
        <v>55</v>
      </c>
      <c r="E38" s="63">
        <v>48</v>
      </c>
      <c r="F38" s="20">
        <f t="shared" si="0"/>
        <v>54.333333333333336</v>
      </c>
      <c r="G38" s="21">
        <f>F38*6.195551009</f>
        <v>336.62493815566665</v>
      </c>
      <c r="H38" s="19"/>
      <c r="I38" s="22">
        <v>28</v>
      </c>
      <c r="J38" s="69">
        <v>36</v>
      </c>
      <c r="K38" s="69">
        <v>43</v>
      </c>
      <c r="L38" s="69">
        <v>37</v>
      </c>
      <c r="M38" s="20">
        <f t="shared" si="2"/>
        <v>38.666666666666664</v>
      </c>
      <c r="N38" s="23">
        <f t="shared" si="3"/>
        <v>424.00373939999997</v>
      </c>
    </row>
    <row r="39" spans="1:14" ht="19" x14ac:dyDescent="0.25">
      <c r="A39" s="32" t="s">
        <v>69</v>
      </c>
      <c r="B39" s="20">
        <v>100</v>
      </c>
      <c r="C39" s="63">
        <v>136</v>
      </c>
      <c r="D39" s="63">
        <v>126</v>
      </c>
      <c r="E39" s="63">
        <v>99</v>
      </c>
      <c r="F39" s="20">
        <f t="shared" si="0"/>
        <v>120.33333333333333</v>
      </c>
      <c r="G39" s="21">
        <f t="shared" si="1"/>
        <v>745.53130474966667</v>
      </c>
      <c r="H39" s="19"/>
      <c r="I39" s="22">
        <v>41</v>
      </c>
      <c r="J39" s="69">
        <v>64</v>
      </c>
      <c r="K39" s="69">
        <v>79</v>
      </c>
      <c r="L39" s="69">
        <v>69</v>
      </c>
      <c r="M39" s="20">
        <f t="shared" si="2"/>
        <v>70.666666666666671</v>
      </c>
      <c r="N39" s="23">
        <f t="shared" si="3"/>
        <v>774.90338580000002</v>
      </c>
    </row>
    <row r="40" spans="1:14" ht="19" x14ac:dyDescent="0.25">
      <c r="A40" s="32" t="s">
        <v>70</v>
      </c>
      <c r="B40" s="20">
        <v>4</v>
      </c>
      <c r="C40" s="63">
        <v>5</v>
      </c>
      <c r="D40" s="63">
        <v>63</v>
      </c>
      <c r="E40" s="63">
        <v>56</v>
      </c>
      <c r="F40" s="20">
        <f t="shared" si="0"/>
        <v>41.333333333333336</v>
      </c>
      <c r="G40" s="21">
        <f t="shared" si="1"/>
        <v>256.08277503866668</v>
      </c>
      <c r="H40" s="19"/>
      <c r="I40" s="22">
        <v>0</v>
      </c>
      <c r="J40" s="69">
        <v>0</v>
      </c>
      <c r="K40" s="69">
        <v>58</v>
      </c>
      <c r="L40" s="69">
        <v>51</v>
      </c>
      <c r="M40" s="20">
        <f t="shared" si="2"/>
        <v>36.333333333333336</v>
      </c>
      <c r="N40" s="23">
        <f t="shared" si="3"/>
        <v>398.41730685000005</v>
      </c>
    </row>
    <row r="41" spans="1:14" ht="19" x14ac:dyDescent="0.25">
      <c r="A41" s="32" t="s">
        <v>136</v>
      </c>
      <c r="B41" s="20">
        <v>82</v>
      </c>
      <c r="C41" s="63">
        <v>77</v>
      </c>
      <c r="D41" s="63">
        <v>98</v>
      </c>
      <c r="E41" s="63">
        <v>43</v>
      </c>
      <c r="F41" s="20">
        <f t="shared" si="0"/>
        <v>72.666666666666671</v>
      </c>
      <c r="G41" s="21">
        <f t="shared" si="1"/>
        <v>450.21003998733335</v>
      </c>
      <c r="H41" s="19"/>
      <c r="I41" s="22">
        <v>15</v>
      </c>
      <c r="J41" s="69">
        <v>14</v>
      </c>
      <c r="K41" s="69">
        <v>25</v>
      </c>
      <c r="L41" s="69">
        <v>14</v>
      </c>
      <c r="M41" s="20">
        <f t="shared" si="2"/>
        <v>17.666666666666668</v>
      </c>
      <c r="N41" s="23">
        <f t="shared" si="3"/>
        <v>193.72584645000001</v>
      </c>
    </row>
    <row r="42" spans="1:14" ht="19" x14ac:dyDescent="0.25">
      <c r="A42" s="32" t="s">
        <v>6</v>
      </c>
      <c r="B42" s="20">
        <v>92</v>
      </c>
      <c r="C42" s="63">
        <v>109</v>
      </c>
      <c r="D42" s="63">
        <v>95</v>
      </c>
      <c r="E42" s="63">
        <v>138</v>
      </c>
      <c r="F42" s="20">
        <f t="shared" si="0"/>
        <v>114</v>
      </c>
      <c r="G42" s="21">
        <f t="shared" si="1"/>
        <v>706.29281502599997</v>
      </c>
      <c r="H42" s="19"/>
      <c r="I42" s="22">
        <v>69</v>
      </c>
      <c r="J42" s="69">
        <v>85</v>
      </c>
      <c r="K42" s="69">
        <v>82</v>
      </c>
      <c r="L42" s="69">
        <v>104</v>
      </c>
      <c r="M42" s="20">
        <f t="shared" si="2"/>
        <v>90.333333333333329</v>
      </c>
      <c r="N42" s="23">
        <f t="shared" si="3"/>
        <v>990.56046014999993</v>
      </c>
    </row>
    <row r="43" spans="1:14" ht="19" x14ac:dyDescent="0.25">
      <c r="A43" s="32" t="s">
        <v>7</v>
      </c>
      <c r="B43" s="20">
        <v>45</v>
      </c>
      <c r="C43" s="63">
        <v>64</v>
      </c>
      <c r="D43" s="63">
        <v>71</v>
      </c>
      <c r="E43" s="63">
        <v>76</v>
      </c>
      <c r="F43" s="20">
        <f t="shared" si="0"/>
        <v>70.333333333333329</v>
      </c>
      <c r="G43" s="21">
        <f t="shared" si="1"/>
        <v>435.75375429966664</v>
      </c>
      <c r="H43" s="19"/>
      <c r="I43" s="22">
        <v>32</v>
      </c>
      <c r="J43" s="69">
        <v>39</v>
      </c>
      <c r="K43" s="69">
        <v>49</v>
      </c>
      <c r="L43" s="69">
        <v>49</v>
      </c>
      <c r="M43" s="20">
        <f t="shared" si="2"/>
        <v>45.666666666666664</v>
      </c>
      <c r="N43" s="23">
        <f t="shared" si="3"/>
        <v>500.76303704999998</v>
      </c>
    </row>
    <row r="44" spans="1:14" ht="19" x14ac:dyDescent="0.25">
      <c r="A44" s="32" t="s">
        <v>102</v>
      </c>
      <c r="B44" s="20"/>
      <c r="C44" s="63">
        <v>0</v>
      </c>
      <c r="D44" s="63">
        <v>0</v>
      </c>
      <c r="E44" s="63">
        <v>23</v>
      </c>
      <c r="F44" s="20">
        <f t="shared" si="0"/>
        <v>7.666666666666667</v>
      </c>
      <c r="G44" s="21">
        <f t="shared" si="1"/>
        <v>47.499224402333333</v>
      </c>
      <c r="H44" s="19"/>
      <c r="I44" s="22"/>
      <c r="J44" s="69">
        <v>0</v>
      </c>
      <c r="K44" s="69">
        <v>0</v>
      </c>
      <c r="L44" s="69">
        <v>17</v>
      </c>
      <c r="M44" s="20">
        <f t="shared" si="2"/>
        <v>5.666666666666667</v>
      </c>
      <c r="N44" s="23">
        <f t="shared" si="3"/>
        <v>62.138479050000001</v>
      </c>
    </row>
    <row r="45" spans="1:14" ht="19" x14ac:dyDescent="0.25">
      <c r="A45" s="32" t="s">
        <v>71</v>
      </c>
      <c r="B45" s="20">
        <v>23</v>
      </c>
      <c r="C45" s="63">
        <v>48</v>
      </c>
      <c r="D45" s="63">
        <v>103</v>
      </c>
      <c r="E45" s="63">
        <v>72</v>
      </c>
      <c r="F45" s="20">
        <f t="shared" si="0"/>
        <v>74.333333333333329</v>
      </c>
      <c r="G45" s="21">
        <f t="shared" si="1"/>
        <v>460.53595833566663</v>
      </c>
      <c r="H45" s="19"/>
      <c r="I45" s="22">
        <v>12</v>
      </c>
      <c r="J45" s="69">
        <v>37</v>
      </c>
      <c r="K45" s="69">
        <v>91</v>
      </c>
      <c r="L45" s="69">
        <v>67</v>
      </c>
      <c r="M45" s="20">
        <f t="shared" si="2"/>
        <v>65</v>
      </c>
      <c r="N45" s="23">
        <f t="shared" si="3"/>
        <v>712.76490675000002</v>
      </c>
    </row>
    <row r="46" spans="1:14" ht="19" x14ac:dyDescent="0.25">
      <c r="A46" s="32" t="s">
        <v>9</v>
      </c>
      <c r="B46" s="20">
        <v>17</v>
      </c>
      <c r="C46" s="63">
        <v>47</v>
      </c>
      <c r="D46" s="63">
        <v>51</v>
      </c>
      <c r="E46" s="63">
        <v>149</v>
      </c>
      <c r="F46" s="20">
        <f t="shared" si="0"/>
        <v>82.333333333333329</v>
      </c>
      <c r="G46" s="21">
        <f t="shared" si="1"/>
        <v>510.10036640766663</v>
      </c>
      <c r="H46" s="19"/>
      <c r="I46" s="22">
        <v>8</v>
      </c>
      <c r="J46" s="69">
        <v>30</v>
      </c>
      <c r="K46" s="69">
        <v>49</v>
      </c>
      <c r="L46" s="69">
        <v>77</v>
      </c>
      <c r="M46" s="20">
        <f t="shared" si="2"/>
        <v>52</v>
      </c>
      <c r="N46" s="23">
        <f t="shared" si="3"/>
        <v>570.21192540000004</v>
      </c>
    </row>
    <row r="47" spans="1:14" ht="19" x14ac:dyDescent="0.25">
      <c r="A47" s="32" t="s">
        <v>10</v>
      </c>
      <c r="B47" s="20">
        <v>21</v>
      </c>
      <c r="C47" s="63">
        <v>35</v>
      </c>
      <c r="D47" s="63">
        <v>43</v>
      </c>
      <c r="E47" s="63">
        <v>44</v>
      </c>
      <c r="F47" s="20">
        <f t="shared" si="0"/>
        <v>40.666666666666664</v>
      </c>
      <c r="G47" s="21">
        <f t="shared" si="1"/>
        <v>251.95240769933332</v>
      </c>
      <c r="H47" s="19"/>
      <c r="I47" s="22">
        <v>13</v>
      </c>
      <c r="J47" s="69">
        <v>13</v>
      </c>
      <c r="K47" s="69">
        <v>27</v>
      </c>
      <c r="L47" s="69">
        <v>24</v>
      </c>
      <c r="M47" s="20">
        <f t="shared" si="2"/>
        <v>21.333333333333332</v>
      </c>
      <c r="N47" s="23">
        <f t="shared" si="3"/>
        <v>233.9330976</v>
      </c>
    </row>
    <row r="48" spans="1:14" ht="19" x14ac:dyDescent="0.25">
      <c r="A48" s="32" t="s">
        <v>93</v>
      </c>
      <c r="B48" s="20">
        <v>8</v>
      </c>
      <c r="C48" s="63">
        <v>26</v>
      </c>
      <c r="D48" s="63">
        <v>18</v>
      </c>
      <c r="E48" s="63">
        <v>3</v>
      </c>
      <c r="F48" s="20">
        <f t="shared" si="0"/>
        <v>15.666666666666666</v>
      </c>
      <c r="G48" s="21">
        <f t="shared" si="1"/>
        <v>97.063632474333332</v>
      </c>
      <c r="H48" s="19"/>
      <c r="I48" s="22">
        <v>0</v>
      </c>
      <c r="J48" s="69">
        <v>0</v>
      </c>
      <c r="K48" s="69">
        <v>0</v>
      </c>
      <c r="L48" s="69">
        <v>0</v>
      </c>
      <c r="M48" s="20">
        <f t="shared" si="2"/>
        <v>0</v>
      </c>
      <c r="N48" s="23">
        <f t="shared" si="3"/>
        <v>0</v>
      </c>
    </row>
    <row r="49" spans="1:14" ht="19" x14ac:dyDescent="0.25">
      <c r="A49" s="32" t="s">
        <v>72</v>
      </c>
      <c r="B49" s="20">
        <v>30</v>
      </c>
      <c r="C49" s="63">
        <v>59</v>
      </c>
      <c r="D49" s="63">
        <v>71</v>
      </c>
      <c r="E49" s="63">
        <v>62</v>
      </c>
      <c r="F49" s="20">
        <f t="shared" si="0"/>
        <v>64</v>
      </c>
      <c r="G49" s="21">
        <f t="shared" si="1"/>
        <v>396.51526457599999</v>
      </c>
      <c r="H49" s="19"/>
      <c r="I49" s="22">
        <v>19</v>
      </c>
      <c r="J49" s="69">
        <v>38</v>
      </c>
      <c r="K49" s="69">
        <v>53</v>
      </c>
      <c r="L49" s="69">
        <v>44</v>
      </c>
      <c r="M49" s="20">
        <f t="shared" si="2"/>
        <v>45</v>
      </c>
      <c r="N49" s="23">
        <f t="shared" si="3"/>
        <v>493.45262774999998</v>
      </c>
    </row>
    <row r="50" spans="1:14" ht="19" x14ac:dyDescent="0.25">
      <c r="A50" s="32" t="s">
        <v>11</v>
      </c>
      <c r="B50" s="20">
        <v>70</v>
      </c>
      <c r="C50" s="63">
        <v>93</v>
      </c>
      <c r="D50" s="63">
        <v>53</v>
      </c>
      <c r="E50" s="63">
        <v>40</v>
      </c>
      <c r="F50" s="20">
        <f t="shared" si="0"/>
        <v>62</v>
      </c>
      <c r="G50" s="21">
        <f t="shared" si="1"/>
        <v>384.12416255799997</v>
      </c>
      <c r="H50" s="19"/>
      <c r="I50" s="22">
        <v>12</v>
      </c>
      <c r="J50" s="69">
        <v>17</v>
      </c>
      <c r="K50" s="69">
        <v>15</v>
      </c>
      <c r="L50" s="69">
        <v>5</v>
      </c>
      <c r="M50" s="20">
        <f t="shared" si="2"/>
        <v>12.333333333333334</v>
      </c>
      <c r="N50" s="23">
        <f t="shared" si="3"/>
        <v>135.24257205000001</v>
      </c>
    </row>
    <row r="51" spans="1:14" ht="19" x14ac:dyDescent="0.25">
      <c r="A51" s="32" t="s">
        <v>73</v>
      </c>
      <c r="B51" s="20">
        <v>29</v>
      </c>
      <c r="C51" s="63">
        <v>53</v>
      </c>
      <c r="D51" s="63">
        <v>71</v>
      </c>
      <c r="E51" s="63">
        <v>58</v>
      </c>
      <c r="F51" s="20">
        <f t="shared" si="0"/>
        <v>60.666666666666664</v>
      </c>
      <c r="G51" s="21">
        <f t="shared" si="1"/>
        <v>375.8634278793333</v>
      </c>
      <c r="H51" s="19"/>
      <c r="I51" s="22">
        <v>4</v>
      </c>
      <c r="J51" s="69">
        <v>12</v>
      </c>
      <c r="K51" s="69">
        <v>7</v>
      </c>
      <c r="L51" s="69">
        <v>5</v>
      </c>
      <c r="M51" s="20">
        <f t="shared" si="2"/>
        <v>8</v>
      </c>
      <c r="N51" s="23">
        <f t="shared" si="3"/>
        <v>87.724911599999999</v>
      </c>
    </row>
    <row r="52" spans="1:14" ht="19" x14ac:dyDescent="0.25">
      <c r="A52" s="32" t="s">
        <v>15</v>
      </c>
      <c r="B52" s="20">
        <v>21</v>
      </c>
      <c r="C52" s="63">
        <v>2</v>
      </c>
      <c r="D52" s="63">
        <v>2</v>
      </c>
      <c r="E52" s="63">
        <v>7</v>
      </c>
      <c r="F52" s="20">
        <f t="shared" si="0"/>
        <v>3.6666666666666665</v>
      </c>
      <c r="G52" s="21">
        <f t="shared" si="1"/>
        <v>22.717020366333333</v>
      </c>
      <c r="H52" s="19"/>
      <c r="I52" s="22">
        <v>13</v>
      </c>
      <c r="J52" s="69">
        <v>0</v>
      </c>
      <c r="K52" s="69">
        <v>0</v>
      </c>
      <c r="L52" s="69">
        <v>4</v>
      </c>
      <c r="M52" s="20">
        <f t="shared" si="2"/>
        <v>1.3333333333333333</v>
      </c>
      <c r="N52" s="23">
        <f t="shared" si="3"/>
        <v>14.6208186</v>
      </c>
    </row>
    <row r="53" spans="1:14" ht="19" x14ac:dyDescent="0.25">
      <c r="A53" s="32" t="s">
        <v>16</v>
      </c>
      <c r="B53" s="20">
        <v>9</v>
      </c>
      <c r="C53" s="63">
        <v>20</v>
      </c>
      <c r="D53" s="63">
        <v>21</v>
      </c>
      <c r="E53" s="63">
        <v>32</v>
      </c>
      <c r="F53" s="20">
        <f t="shared" si="0"/>
        <v>24.333333333333332</v>
      </c>
      <c r="G53" s="21">
        <f t="shared" si="1"/>
        <v>150.75840788566666</v>
      </c>
      <c r="H53" s="19"/>
      <c r="I53" s="22">
        <v>1</v>
      </c>
      <c r="J53" s="69">
        <v>12</v>
      </c>
      <c r="K53" s="69">
        <v>11</v>
      </c>
      <c r="L53" s="69">
        <v>24</v>
      </c>
      <c r="M53" s="20">
        <f t="shared" si="2"/>
        <v>15.666666666666666</v>
      </c>
      <c r="N53" s="23">
        <f t="shared" si="3"/>
        <v>171.79461855</v>
      </c>
    </row>
    <row r="54" spans="1:14" ht="19" x14ac:dyDescent="0.25">
      <c r="A54" s="32" t="s">
        <v>74</v>
      </c>
      <c r="B54" s="20">
        <v>66</v>
      </c>
      <c r="C54" s="63">
        <v>76</v>
      </c>
      <c r="D54" s="63">
        <v>99</v>
      </c>
      <c r="E54" s="63">
        <v>68</v>
      </c>
      <c r="F54" s="20">
        <f t="shared" si="0"/>
        <v>81</v>
      </c>
      <c r="G54" s="21">
        <f t="shared" si="1"/>
        <v>501.83963172900002</v>
      </c>
      <c r="H54" s="19"/>
      <c r="I54" s="22">
        <v>60</v>
      </c>
      <c r="J54" s="69">
        <v>71</v>
      </c>
      <c r="K54" s="69">
        <v>91</v>
      </c>
      <c r="L54" s="69">
        <v>58</v>
      </c>
      <c r="M54" s="20">
        <f t="shared" si="2"/>
        <v>73.333333333333329</v>
      </c>
      <c r="N54" s="23">
        <f t="shared" si="3"/>
        <v>804.14502299999992</v>
      </c>
    </row>
    <row r="55" spans="1:14" ht="19" x14ac:dyDescent="0.25">
      <c r="A55" s="32" t="s">
        <v>75</v>
      </c>
      <c r="B55" s="20">
        <v>45</v>
      </c>
      <c r="C55" s="63">
        <v>86</v>
      </c>
      <c r="D55" s="63">
        <v>39</v>
      </c>
      <c r="E55" s="63">
        <v>74</v>
      </c>
      <c r="F55" s="20">
        <f t="shared" si="0"/>
        <v>66.333333333333329</v>
      </c>
      <c r="G55" s="21">
        <f t="shared" si="1"/>
        <v>410.97155026366664</v>
      </c>
      <c r="H55" s="19"/>
      <c r="I55" s="22">
        <v>0</v>
      </c>
      <c r="J55" s="69">
        <v>12</v>
      </c>
      <c r="K55" s="69">
        <v>0</v>
      </c>
      <c r="L55" s="69">
        <v>2</v>
      </c>
      <c r="M55" s="20">
        <f t="shared" si="2"/>
        <v>4.666666666666667</v>
      </c>
      <c r="N55" s="23">
        <f t="shared" si="3"/>
        <v>51.172865100000003</v>
      </c>
    </row>
    <row r="56" spans="1:14" ht="19" x14ac:dyDescent="0.25">
      <c r="A56" s="32" t="s">
        <v>18</v>
      </c>
      <c r="B56" s="20">
        <v>3</v>
      </c>
      <c r="C56" s="63">
        <v>20</v>
      </c>
      <c r="D56" s="63">
        <v>24</v>
      </c>
      <c r="E56" s="63">
        <v>29</v>
      </c>
      <c r="F56" s="20">
        <f t="shared" si="0"/>
        <v>24.333333333333332</v>
      </c>
      <c r="G56" s="21">
        <f t="shared" si="1"/>
        <v>150.75840788566666</v>
      </c>
      <c r="H56" s="19"/>
      <c r="I56" s="22">
        <v>0</v>
      </c>
      <c r="J56" s="69">
        <v>0</v>
      </c>
      <c r="K56" s="69">
        <v>0</v>
      </c>
      <c r="L56" s="69">
        <v>0</v>
      </c>
      <c r="M56" s="20">
        <f t="shared" si="2"/>
        <v>0</v>
      </c>
      <c r="N56" s="23">
        <f t="shared" si="3"/>
        <v>0</v>
      </c>
    </row>
    <row r="57" spans="1:14" ht="19" x14ac:dyDescent="0.25">
      <c r="A57" s="32" t="s">
        <v>19</v>
      </c>
      <c r="B57" s="20">
        <v>31</v>
      </c>
      <c r="C57" s="63">
        <v>73</v>
      </c>
      <c r="D57" s="63">
        <v>103</v>
      </c>
      <c r="E57" s="63">
        <v>122</v>
      </c>
      <c r="F57" s="20">
        <f t="shared" si="0"/>
        <v>99.333333333333329</v>
      </c>
      <c r="G57" s="21">
        <f t="shared" si="1"/>
        <v>615.4247335606666</v>
      </c>
      <c r="H57" s="19"/>
      <c r="I57" s="22">
        <v>13</v>
      </c>
      <c r="J57" s="69">
        <v>29</v>
      </c>
      <c r="K57" s="69">
        <v>45</v>
      </c>
      <c r="L57" s="69">
        <v>52</v>
      </c>
      <c r="M57" s="20">
        <f t="shared" si="2"/>
        <v>42</v>
      </c>
      <c r="N57" s="23">
        <f t="shared" si="3"/>
        <v>460.55578589999999</v>
      </c>
    </row>
    <row r="58" spans="1:14" ht="19" x14ac:dyDescent="0.25">
      <c r="A58" s="32" t="s">
        <v>76</v>
      </c>
      <c r="B58" s="20">
        <v>56</v>
      </c>
      <c r="C58" s="63">
        <v>31</v>
      </c>
      <c r="D58" s="63">
        <v>20</v>
      </c>
      <c r="E58" s="63">
        <v>16</v>
      </c>
      <c r="F58" s="20">
        <f t="shared" si="0"/>
        <v>22.333333333333332</v>
      </c>
      <c r="G58" s="21">
        <f t="shared" si="1"/>
        <v>138.36730586766666</v>
      </c>
      <c r="H58" s="19"/>
      <c r="I58" s="22">
        <v>22</v>
      </c>
      <c r="J58" s="69">
        <v>12</v>
      </c>
      <c r="K58" s="69">
        <v>4</v>
      </c>
      <c r="L58" s="69">
        <v>4</v>
      </c>
      <c r="M58" s="20">
        <f t="shared" si="2"/>
        <v>6.666666666666667</v>
      </c>
      <c r="N58" s="23">
        <f t="shared" si="3"/>
        <v>73.104093000000006</v>
      </c>
    </row>
    <row r="59" spans="1:14" ht="19" x14ac:dyDescent="0.25">
      <c r="A59" s="32" t="s">
        <v>21</v>
      </c>
      <c r="B59" s="20">
        <v>30</v>
      </c>
      <c r="C59" s="63">
        <v>34</v>
      </c>
      <c r="D59" s="63">
        <v>74</v>
      </c>
      <c r="E59" s="63">
        <v>73</v>
      </c>
      <c r="F59" s="20">
        <f t="shared" si="0"/>
        <v>60.333333333333336</v>
      </c>
      <c r="G59" s="21">
        <f t="shared" si="1"/>
        <v>373.79824420966668</v>
      </c>
      <c r="H59" s="19"/>
      <c r="I59" s="22">
        <v>18</v>
      </c>
      <c r="J59" s="69">
        <v>19</v>
      </c>
      <c r="K59" s="69">
        <v>22</v>
      </c>
      <c r="L59" s="69">
        <v>17</v>
      </c>
      <c r="M59" s="20">
        <f t="shared" si="2"/>
        <v>19.333333333333332</v>
      </c>
      <c r="N59" s="23">
        <f t="shared" si="3"/>
        <v>212.00186969999999</v>
      </c>
    </row>
    <row r="60" spans="1:14" ht="19" x14ac:dyDescent="0.25">
      <c r="A60" s="32" t="s">
        <v>22</v>
      </c>
      <c r="B60" s="20">
        <v>82</v>
      </c>
      <c r="C60" s="63">
        <v>56</v>
      </c>
      <c r="D60" s="63">
        <v>54</v>
      </c>
      <c r="E60" s="63">
        <v>51</v>
      </c>
      <c r="F60" s="20">
        <f t="shared" si="0"/>
        <v>53.666666666666664</v>
      </c>
      <c r="G60" s="21">
        <f t="shared" si="1"/>
        <v>332.49457081633329</v>
      </c>
      <c r="H60" s="19"/>
      <c r="I60" s="22">
        <v>36</v>
      </c>
      <c r="J60" s="69">
        <v>27</v>
      </c>
      <c r="K60" s="69">
        <v>28</v>
      </c>
      <c r="L60" s="69">
        <v>27</v>
      </c>
      <c r="M60" s="20">
        <f t="shared" si="2"/>
        <v>27.333333333333332</v>
      </c>
      <c r="N60" s="23">
        <f t="shared" si="3"/>
        <v>299.72678129999997</v>
      </c>
    </row>
    <row r="61" spans="1:14" ht="19" x14ac:dyDescent="0.25">
      <c r="A61" s="32" t="s">
        <v>23</v>
      </c>
      <c r="B61" s="20">
        <v>18</v>
      </c>
      <c r="C61" s="63">
        <v>60</v>
      </c>
      <c r="D61" s="63">
        <v>72</v>
      </c>
      <c r="E61" s="63">
        <v>38</v>
      </c>
      <c r="F61" s="20">
        <f t="shared" si="0"/>
        <v>56.666666666666664</v>
      </c>
      <c r="G61" s="21">
        <f t="shared" si="1"/>
        <v>351.08122384333331</v>
      </c>
      <c r="H61" s="19"/>
      <c r="I61" s="22">
        <v>11</v>
      </c>
      <c r="J61" s="69">
        <v>51</v>
      </c>
      <c r="K61" s="69">
        <v>62</v>
      </c>
      <c r="L61" s="69">
        <v>25</v>
      </c>
      <c r="M61" s="20">
        <f t="shared" si="2"/>
        <v>46</v>
      </c>
      <c r="N61" s="23">
        <f t="shared" si="3"/>
        <v>504.41824170000001</v>
      </c>
    </row>
    <row r="62" spans="1:14" ht="19" x14ac:dyDescent="0.25">
      <c r="A62" s="32" t="s">
        <v>57</v>
      </c>
      <c r="B62" s="20">
        <v>3</v>
      </c>
      <c r="C62" s="63">
        <v>3</v>
      </c>
      <c r="D62" s="63">
        <v>3</v>
      </c>
      <c r="E62" s="63">
        <v>3</v>
      </c>
      <c r="F62" s="20">
        <f t="shared" si="0"/>
        <v>3</v>
      </c>
      <c r="G62" s="21">
        <f t="shared" si="1"/>
        <v>18.586653027000001</v>
      </c>
      <c r="H62" s="19"/>
      <c r="I62" s="22">
        <v>0</v>
      </c>
      <c r="J62" s="69">
        <v>0</v>
      </c>
      <c r="K62" s="69">
        <v>0</v>
      </c>
      <c r="L62" s="69">
        <v>0</v>
      </c>
      <c r="M62" s="20">
        <f t="shared" si="2"/>
        <v>0</v>
      </c>
      <c r="N62" s="23">
        <f t="shared" si="3"/>
        <v>0</v>
      </c>
    </row>
    <row r="63" spans="1:14" ht="19" x14ac:dyDescent="0.25">
      <c r="A63" s="32" t="s">
        <v>103</v>
      </c>
      <c r="B63" s="20"/>
      <c r="C63" s="63">
        <v>0</v>
      </c>
      <c r="D63" s="63">
        <v>0</v>
      </c>
      <c r="E63" s="63">
        <v>28</v>
      </c>
      <c r="F63" s="20">
        <f t="shared" si="0"/>
        <v>9.3333333333333339</v>
      </c>
      <c r="G63" s="21">
        <f t="shared" si="1"/>
        <v>57.825142750666672</v>
      </c>
      <c r="H63" s="19"/>
      <c r="I63" s="22"/>
      <c r="J63" s="69">
        <v>0</v>
      </c>
      <c r="K63" s="69">
        <v>0</v>
      </c>
      <c r="L63" s="69">
        <v>4</v>
      </c>
      <c r="M63" s="20">
        <f t="shared" si="2"/>
        <v>1.3333333333333333</v>
      </c>
      <c r="N63" s="23">
        <f t="shared" si="3"/>
        <v>14.6208186</v>
      </c>
    </row>
    <row r="64" spans="1:14" ht="19" x14ac:dyDescent="0.25">
      <c r="A64" s="32" t="s">
        <v>58</v>
      </c>
      <c r="B64" s="20">
        <v>18</v>
      </c>
      <c r="C64" s="63">
        <v>18</v>
      </c>
      <c r="D64" s="63">
        <v>5</v>
      </c>
      <c r="E64" s="63">
        <v>30</v>
      </c>
      <c r="F64" s="20">
        <f t="shared" si="0"/>
        <v>17.666666666666668</v>
      </c>
      <c r="G64" s="21">
        <f t="shared" si="1"/>
        <v>109.45473449233334</v>
      </c>
      <c r="H64" s="19"/>
      <c r="I64" s="22">
        <v>2</v>
      </c>
      <c r="J64" s="69">
        <v>3</v>
      </c>
      <c r="K64" s="69">
        <v>0</v>
      </c>
      <c r="L64" s="69">
        <v>5</v>
      </c>
      <c r="M64" s="20">
        <f t="shared" si="2"/>
        <v>2.6666666666666665</v>
      </c>
      <c r="N64" s="23">
        <f t="shared" si="3"/>
        <v>29.2416372</v>
      </c>
    </row>
    <row r="65" spans="1:14" ht="19" x14ac:dyDescent="0.25">
      <c r="A65" s="32" t="s">
        <v>104</v>
      </c>
      <c r="B65" s="20">
        <v>24</v>
      </c>
      <c r="C65" s="63">
        <v>129</v>
      </c>
      <c r="D65" s="63">
        <v>126</v>
      </c>
      <c r="E65" s="63">
        <v>27</v>
      </c>
      <c r="F65" s="20">
        <f t="shared" si="0"/>
        <v>94</v>
      </c>
      <c r="G65" s="21">
        <f t="shared" si="1"/>
        <v>582.38179484599993</v>
      </c>
      <c r="H65" s="19"/>
      <c r="I65" s="22">
        <v>16</v>
      </c>
      <c r="J65" s="69">
        <v>83</v>
      </c>
      <c r="K65" s="69">
        <v>85</v>
      </c>
      <c r="L65" s="69">
        <v>23</v>
      </c>
      <c r="M65" s="20">
        <f t="shared" si="2"/>
        <v>63.666666666666664</v>
      </c>
      <c r="N65" s="23">
        <f t="shared" si="3"/>
        <v>698.14408815000002</v>
      </c>
    </row>
    <row r="66" spans="1:14" ht="19" x14ac:dyDescent="0.25">
      <c r="A66" s="32" t="s">
        <v>101</v>
      </c>
      <c r="B66" s="20">
        <v>0</v>
      </c>
      <c r="C66" s="63">
        <v>0</v>
      </c>
      <c r="D66" s="63">
        <v>70</v>
      </c>
      <c r="E66" s="63">
        <v>14</v>
      </c>
      <c r="F66" s="20">
        <f t="shared" si="0"/>
        <v>28</v>
      </c>
      <c r="G66" s="21">
        <f t="shared" ref="G66:G69" si="4">F66*6.195551009</f>
        <v>173.475428252</v>
      </c>
      <c r="H66" s="19"/>
      <c r="I66" s="22">
        <v>0</v>
      </c>
      <c r="J66" s="69">
        <v>0</v>
      </c>
      <c r="K66" s="69">
        <v>27</v>
      </c>
      <c r="L66" s="69">
        <v>9</v>
      </c>
      <c r="M66" s="20">
        <f t="shared" si="2"/>
        <v>12</v>
      </c>
      <c r="N66" s="23">
        <f t="shared" ref="N66:N69" si="5">M66*10.96561395</f>
        <v>131.58736740000001</v>
      </c>
    </row>
    <row r="67" spans="1:14" ht="19" x14ac:dyDescent="0.25">
      <c r="A67" s="32" t="s">
        <v>105</v>
      </c>
      <c r="B67" s="20"/>
      <c r="C67" s="63">
        <v>0</v>
      </c>
      <c r="D67" s="63">
        <v>0</v>
      </c>
      <c r="E67" s="63">
        <v>10</v>
      </c>
      <c r="F67" s="20">
        <f t="shared" si="0"/>
        <v>3.3333333333333335</v>
      </c>
      <c r="G67" s="21">
        <f t="shared" si="4"/>
        <v>20.651836696666667</v>
      </c>
      <c r="H67" s="19"/>
      <c r="I67" s="22"/>
      <c r="J67" s="69">
        <v>0</v>
      </c>
      <c r="K67" s="69">
        <v>0</v>
      </c>
      <c r="L67" s="69">
        <v>5</v>
      </c>
      <c r="M67" s="20">
        <f t="shared" si="2"/>
        <v>1.6666666666666667</v>
      </c>
      <c r="N67" s="23">
        <f t="shared" si="5"/>
        <v>18.276023250000001</v>
      </c>
    </row>
    <row r="68" spans="1:14" ht="19" x14ac:dyDescent="0.25">
      <c r="A68" s="32" t="s">
        <v>106</v>
      </c>
      <c r="B68" s="20"/>
      <c r="C68" s="63">
        <v>0</v>
      </c>
      <c r="D68" s="63">
        <v>0</v>
      </c>
      <c r="E68" s="63">
        <v>16</v>
      </c>
      <c r="F68" s="20">
        <f t="shared" si="0"/>
        <v>5.333333333333333</v>
      </c>
      <c r="G68" s="21">
        <f t="shared" si="4"/>
        <v>33.042938714666661</v>
      </c>
      <c r="H68" s="19"/>
      <c r="I68" s="22"/>
      <c r="J68" s="69">
        <v>0</v>
      </c>
      <c r="K68" s="69">
        <v>0</v>
      </c>
      <c r="L68" s="69">
        <v>11</v>
      </c>
      <c r="M68" s="20">
        <f t="shared" si="2"/>
        <v>3.6666666666666665</v>
      </c>
      <c r="N68" s="23">
        <f t="shared" si="5"/>
        <v>40.207251149999998</v>
      </c>
    </row>
    <row r="69" spans="1:14" ht="19" x14ac:dyDescent="0.25">
      <c r="A69" s="32" t="s">
        <v>107</v>
      </c>
      <c r="B69" s="20"/>
      <c r="C69" s="63">
        <v>0</v>
      </c>
      <c r="D69" s="63">
        <v>0</v>
      </c>
      <c r="E69" s="63">
        <v>22</v>
      </c>
      <c r="F69" s="20">
        <f t="shared" si="0"/>
        <v>7.333333333333333</v>
      </c>
      <c r="G69" s="21">
        <f t="shared" si="4"/>
        <v>45.434040732666666</v>
      </c>
      <c r="H69" s="19"/>
      <c r="I69" s="22"/>
      <c r="J69" s="69">
        <v>0</v>
      </c>
      <c r="K69" s="69">
        <v>0</v>
      </c>
      <c r="L69" s="69">
        <v>14</v>
      </c>
      <c r="M69" s="20">
        <f t="shared" si="2"/>
        <v>4.666666666666667</v>
      </c>
      <c r="N69" s="23">
        <f t="shared" si="5"/>
        <v>51.172865100000003</v>
      </c>
    </row>
    <row r="70" spans="1:14" ht="19" x14ac:dyDescent="0.25">
      <c r="B70" s="1"/>
      <c r="C70" s="64"/>
      <c r="D70" s="64"/>
      <c r="E70" s="64"/>
      <c r="F70" s="1"/>
      <c r="G70" s="21"/>
      <c r="I70" s="9"/>
      <c r="J70" s="9"/>
      <c r="K70" s="9"/>
      <c r="L70" s="9"/>
      <c r="M70" s="20"/>
    </row>
    <row r="71" spans="1:14" x14ac:dyDescent="0.2">
      <c r="B71" s="1"/>
      <c r="C71" s="64"/>
      <c r="D71" s="64"/>
      <c r="E71" s="64"/>
      <c r="F71" s="1"/>
      <c r="G71" s="2"/>
      <c r="I71" s="9"/>
      <c r="J71" s="9"/>
      <c r="K71" s="9"/>
      <c r="L71" s="9"/>
      <c r="M71" s="1"/>
    </row>
    <row r="72" spans="1:14" ht="19" x14ac:dyDescent="0.25">
      <c r="B72" s="20">
        <f>SUM(B3:B71)</f>
        <v>2717</v>
      </c>
      <c r="C72" s="65">
        <f t="shared" ref="C72:E72" si="6">SUM(C3:C71)</f>
        <v>3604</v>
      </c>
      <c r="D72" s="65">
        <f t="shared" si="6"/>
        <v>3720</v>
      </c>
      <c r="E72" s="65">
        <f t="shared" si="6"/>
        <v>3184</v>
      </c>
      <c r="F72" s="20">
        <f>AVERAGE(C72:E72)</f>
        <v>3502.6666666666665</v>
      </c>
      <c r="G72" s="45">
        <f>SUM(G2:G70)</f>
        <v>21700.950000857323</v>
      </c>
      <c r="H72" s="19"/>
      <c r="I72" s="22">
        <f>SUM(I3:I71)</f>
        <v>1346</v>
      </c>
      <c r="J72" s="22">
        <f>SUM(J3:J71)</f>
        <v>1897</v>
      </c>
      <c r="K72" s="22">
        <f>SUM(K2:K71)</f>
        <v>2208</v>
      </c>
      <c r="L72" s="22">
        <f>SUM(L3:L71)</f>
        <v>1832</v>
      </c>
      <c r="M72" s="20">
        <f>AVERAGE(J72:L72)</f>
        <v>1979</v>
      </c>
      <c r="N72" s="24">
        <f>SUM(N3:N70)</f>
        <v>21700.95000705</v>
      </c>
    </row>
    <row r="73" spans="1:14" ht="19" x14ac:dyDescent="0.25">
      <c r="B73" s="20">
        <v>7.15</v>
      </c>
      <c r="C73" s="65">
        <f>19417.09/C72</f>
        <v>5.3876498335183127</v>
      </c>
      <c r="D73" s="65">
        <f>19417.09/D72</f>
        <v>5.2196478494623655</v>
      </c>
      <c r="E73" s="65">
        <f>21700.95/E72</f>
        <v>6.8156249999999998</v>
      </c>
      <c r="F73" s="20">
        <f>21700.95/F72</f>
        <v>6.1955510087552348</v>
      </c>
      <c r="G73" s="21"/>
      <c r="H73" s="19"/>
      <c r="I73" s="22">
        <f>19417.09/I72</f>
        <v>14.425772659732541</v>
      </c>
      <c r="J73" s="22">
        <f>19417.09/J72</f>
        <v>10.235682656826569</v>
      </c>
      <c r="K73" s="22">
        <f>19417.09/K72</f>
        <v>8.7939719202898559</v>
      </c>
      <c r="L73" s="22">
        <f>21700.95/L72</f>
        <v>11.845496724890831</v>
      </c>
      <c r="M73" s="20">
        <f>21700.95/M72</f>
        <v>10.965613946437594</v>
      </c>
      <c r="N73" s="19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BA08-3A82-DB4C-887B-22921CBE0359}">
  <dimension ref="A1:J71"/>
  <sheetViews>
    <sheetView workbookViewId="0">
      <selection activeCell="A45" sqref="A45:XFD45"/>
    </sheetView>
  </sheetViews>
  <sheetFormatPr baseColWidth="10" defaultRowHeight="19" x14ac:dyDescent="0.25"/>
  <cols>
    <col min="1" max="1" width="50.5" customWidth="1"/>
    <col min="2" max="2" width="10.83203125" style="19"/>
    <col min="3" max="3" width="12.1640625" style="19" customWidth="1"/>
    <col min="4" max="4" width="10.83203125" style="19"/>
    <col min="5" max="5" width="13" style="32" customWidth="1"/>
    <col min="6" max="6" width="10.83203125" style="10"/>
    <col min="7" max="7" width="10.83203125" style="20"/>
    <col min="8" max="9" width="13.83203125" style="19" customWidth="1"/>
    <col min="10" max="10" width="15.1640625" customWidth="1"/>
  </cols>
  <sheetData>
    <row r="1" spans="1:10" x14ac:dyDescent="0.25">
      <c r="A1" t="s">
        <v>85</v>
      </c>
    </row>
    <row r="2" spans="1:10" x14ac:dyDescent="0.25">
      <c r="A2" s="11"/>
      <c r="B2" s="55" t="s">
        <v>137</v>
      </c>
      <c r="C2" s="55" t="s">
        <v>138</v>
      </c>
      <c r="D2" s="56" t="s">
        <v>87</v>
      </c>
      <c r="E2" s="55" t="s">
        <v>140</v>
      </c>
      <c r="F2" s="55" t="s">
        <v>88</v>
      </c>
      <c r="G2" s="55" t="s">
        <v>139</v>
      </c>
      <c r="H2" s="56"/>
      <c r="I2" s="57" t="s">
        <v>66</v>
      </c>
      <c r="J2" s="12"/>
    </row>
    <row r="3" spans="1:10" x14ac:dyDescent="0.25">
      <c r="A3" s="32" t="s">
        <v>46</v>
      </c>
      <c r="B3" s="13">
        <v>12</v>
      </c>
      <c r="C3" s="13">
        <v>8</v>
      </c>
      <c r="D3" s="14">
        <v>0.5</v>
      </c>
      <c r="E3" s="58">
        <f>(B3+C3)*D3</f>
        <v>10</v>
      </c>
      <c r="F3" s="13"/>
      <c r="G3" s="13"/>
      <c r="H3" s="15"/>
      <c r="I3" s="16">
        <f>E3+F3+G3</f>
        <v>10</v>
      </c>
      <c r="J3" s="17">
        <f>I3*8.40307841239</f>
        <v>84.030784123900006</v>
      </c>
    </row>
    <row r="4" spans="1:10" x14ac:dyDescent="0.25">
      <c r="A4" s="32" t="s">
        <v>67</v>
      </c>
      <c r="B4" s="13"/>
      <c r="C4" s="13"/>
      <c r="D4" s="14">
        <v>0.5</v>
      </c>
      <c r="E4" s="58">
        <f t="shared" ref="E4:E66" si="0">(B4+C4)*D4</f>
        <v>0</v>
      </c>
      <c r="F4" s="13">
        <v>11</v>
      </c>
      <c r="G4" s="13">
        <v>5</v>
      </c>
      <c r="H4" s="15"/>
      <c r="I4" s="16">
        <f t="shared" ref="I4:I66" si="1">E4+F4+G4</f>
        <v>16</v>
      </c>
      <c r="J4" s="17">
        <f t="shared" ref="J4:J66" si="2">I4*8.40307841239</f>
        <v>134.44925459824</v>
      </c>
    </row>
    <row r="5" spans="1:10" x14ac:dyDescent="0.25">
      <c r="A5" s="32" t="s">
        <v>27</v>
      </c>
      <c r="B5" s="13"/>
      <c r="C5" s="13">
        <v>25</v>
      </c>
      <c r="D5" s="14">
        <v>0.5</v>
      </c>
      <c r="E5" s="58">
        <f t="shared" si="0"/>
        <v>12.5</v>
      </c>
      <c r="F5" s="13">
        <v>6</v>
      </c>
      <c r="G5" s="13">
        <v>2</v>
      </c>
      <c r="H5" s="15"/>
      <c r="I5" s="16">
        <f t="shared" si="1"/>
        <v>20.5</v>
      </c>
      <c r="J5" s="17">
        <f t="shared" si="2"/>
        <v>172.26310745399499</v>
      </c>
    </row>
    <row r="6" spans="1:10" x14ac:dyDescent="0.25">
      <c r="A6" s="32" t="s">
        <v>24</v>
      </c>
      <c r="B6" s="13"/>
      <c r="C6" s="13">
        <v>48</v>
      </c>
      <c r="D6" s="14">
        <v>0.5</v>
      </c>
      <c r="E6" s="58">
        <f t="shared" si="0"/>
        <v>24</v>
      </c>
      <c r="F6" s="13"/>
      <c r="G6" s="13"/>
      <c r="H6" s="15"/>
      <c r="I6" s="16">
        <f t="shared" si="1"/>
        <v>24</v>
      </c>
      <c r="J6" s="17">
        <f t="shared" si="2"/>
        <v>201.67388189735999</v>
      </c>
    </row>
    <row r="7" spans="1:10" x14ac:dyDescent="0.25">
      <c r="A7" s="32" t="s">
        <v>41</v>
      </c>
      <c r="B7" s="18">
        <v>27</v>
      </c>
      <c r="C7" s="18">
        <v>54</v>
      </c>
      <c r="D7" s="14">
        <v>0.5</v>
      </c>
      <c r="E7" s="58">
        <f t="shared" si="0"/>
        <v>40.5</v>
      </c>
      <c r="F7" s="13">
        <v>2</v>
      </c>
      <c r="G7" s="13"/>
      <c r="H7" s="15"/>
      <c r="I7" s="16">
        <f t="shared" si="1"/>
        <v>42.5</v>
      </c>
      <c r="J7" s="17">
        <f t="shared" si="2"/>
        <v>357.13083252657503</v>
      </c>
    </row>
    <row r="8" spans="1:10" x14ac:dyDescent="0.25">
      <c r="A8" s="32" t="s">
        <v>29</v>
      </c>
      <c r="B8" s="18">
        <v>14</v>
      </c>
      <c r="C8" s="18">
        <v>67</v>
      </c>
      <c r="D8" s="14">
        <v>0.5</v>
      </c>
      <c r="E8" s="58">
        <f t="shared" si="0"/>
        <v>40.5</v>
      </c>
      <c r="F8" s="13">
        <v>6</v>
      </c>
      <c r="G8" s="13"/>
      <c r="H8" s="15"/>
      <c r="I8" s="16">
        <f t="shared" si="1"/>
        <v>46.5</v>
      </c>
      <c r="J8" s="17">
        <f t="shared" si="2"/>
        <v>390.74314617613499</v>
      </c>
    </row>
    <row r="9" spans="1:10" x14ac:dyDescent="0.25">
      <c r="A9" s="32" t="s">
        <v>25</v>
      </c>
      <c r="B9" s="18">
        <v>4</v>
      </c>
      <c r="C9" s="18">
        <v>23</v>
      </c>
      <c r="D9" s="14">
        <v>0.5</v>
      </c>
      <c r="E9" s="58">
        <f t="shared" si="0"/>
        <v>13.5</v>
      </c>
      <c r="F9" s="13">
        <v>3</v>
      </c>
      <c r="G9" s="13"/>
      <c r="H9" s="15"/>
      <c r="I9" s="16">
        <f t="shared" si="1"/>
        <v>16.5</v>
      </c>
      <c r="J9" s="17">
        <f t="shared" si="2"/>
        <v>138.65079380443501</v>
      </c>
    </row>
    <row r="10" spans="1:10" x14ac:dyDescent="0.25">
      <c r="A10" s="32" t="s">
        <v>37</v>
      </c>
      <c r="B10" s="18">
        <v>14</v>
      </c>
      <c r="C10" s="18">
        <v>1</v>
      </c>
      <c r="D10" s="14">
        <v>0.5</v>
      </c>
      <c r="E10" s="58">
        <f t="shared" si="0"/>
        <v>7.5</v>
      </c>
      <c r="F10" s="13">
        <v>1</v>
      </c>
      <c r="G10" s="13"/>
      <c r="H10" s="15"/>
      <c r="I10" s="16">
        <f t="shared" si="1"/>
        <v>8.5</v>
      </c>
      <c r="J10" s="17">
        <f t="shared" si="2"/>
        <v>71.426166505314995</v>
      </c>
    </row>
    <row r="11" spans="1:10" x14ac:dyDescent="0.25">
      <c r="A11" s="53" t="s">
        <v>120</v>
      </c>
      <c r="B11" s="18">
        <v>10</v>
      </c>
      <c r="C11" s="18">
        <v>14</v>
      </c>
      <c r="D11" s="14">
        <v>0.5</v>
      </c>
      <c r="E11" s="58">
        <f t="shared" si="0"/>
        <v>12</v>
      </c>
      <c r="F11" s="13"/>
      <c r="G11" s="13"/>
      <c r="H11" s="15"/>
      <c r="I11" s="16">
        <f t="shared" si="1"/>
        <v>12</v>
      </c>
      <c r="J11" s="17">
        <f t="shared" si="2"/>
        <v>100.83694094868</v>
      </c>
    </row>
    <row r="12" spans="1:10" x14ac:dyDescent="0.25">
      <c r="A12" s="32" t="s">
        <v>26</v>
      </c>
      <c r="B12" s="18"/>
      <c r="C12" s="18">
        <v>86</v>
      </c>
      <c r="D12" s="14">
        <v>0.5</v>
      </c>
      <c r="E12" s="58">
        <f t="shared" si="0"/>
        <v>43</v>
      </c>
      <c r="F12" s="13">
        <v>42</v>
      </c>
      <c r="G12" s="13">
        <v>8</v>
      </c>
      <c r="H12" s="15"/>
      <c r="I12" s="16">
        <f t="shared" si="1"/>
        <v>93</v>
      </c>
      <c r="J12" s="17">
        <f t="shared" si="2"/>
        <v>781.48629235226997</v>
      </c>
    </row>
    <row r="13" spans="1:10" x14ac:dyDescent="0.25">
      <c r="A13" s="32" t="s">
        <v>68</v>
      </c>
      <c r="B13" s="13"/>
      <c r="C13" s="13"/>
      <c r="D13" s="14">
        <v>0.5</v>
      </c>
      <c r="E13" s="58">
        <f t="shared" si="0"/>
        <v>0</v>
      </c>
      <c r="F13" s="13"/>
      <c r="G13" s="13"/>
      <c r="H13" s="15"/>
      <c r="I13" s="16">
        <f t="shared" si="1"/>
        <v>0</v>
      </c>
      <c r="J13" s="17">
        <f t="shared" si="2"/>
        <v>0</v>
      </c>
    </row>
    <row r="14" spans="1:10" x14ac:dyDescent="0.25">
      <c r="A14" s="32" t="s">
        <v>55</v>
      </c>
      <c r="B14" s="13">
        <v>30</v>
      </c>
      <c r="C14" s="13">
        <v>24</v>
      </c>
      <c r="D14" s="14">
        <v>0.5</v>
      </c>
      <c r="E14" s="58">
        <f t="shared" si="0"/>
        <v>27</v>
      </c>
      <c r="F14" s="13"/>
      <c r="G14" s="13"/>
      <c r="H14" s="15"/>
      <c r="I14" s="16">
        <f t="shared" si="1"/>
        <v>27</v>
      </c>
      <c r="J14" s="17">
        <f t="shared" si="2"/>
        <v>226.88311713453001</v>
      </c>
    </row>
    <row r="15" spans="1:10" x14ac:dyDescent="0.25">
      <c r="A15" s="32" t="s">
        <v>28</v>
      </c>
      <c r="B15" s="13"/>
      <c r="C15" s="13">
        <v>6</v>
      </c>
      <c r="D15" s="14">
        <v>0.5</v>
      </c>
      <c r="E15" s="58">
        <f t="shared" si="0"/>
        <v>3</v>
      </c>
      <c r="F15" s="13"/>
      <c r="G15" s="13">
        <v>1</v>
      </c>
      <c r="H15" s="15"/>
      <c r="I15" s="16">
        <f t="shared" si="1"/>
        <v>4</v>
      </c>
      <c r="J15" s="17">
        <f t="shared" si="2"/>
        <v>33.612313649560001</v>
      </c>
    </row>
    <row r="16" spans="1:10" x14ac:dyDescent="0.25">
      <c r="A16" s="32" t="s">
        <v>35</v>
      </c>
      <c r="B16" s="13">
        <v>52</v>
      </c>
      <c r="C16" s="13">
        <v>21</v>
      </c>
      <c r="D16" s="14">
        <v>0.5</v>
      </c>
      <c r="E16" s="58">
        <f t="shared" si="0"/>
        <v>36.5</v>
      </c>
      <c r="F16" s="13">
        <v>14</v>
      </c>
      <c r="G16" s="13"/>
      <c r="H16" s="15"/>
      <c r="I16" s="16">
        <f t="shared" si="1"/>
        <v>50.5</v>
      </c>
      <c r="J16" s="17">
        <f t="shared" si="2"/>
        <v>424.35545982569499</v>
      </c>
    </row>
    <row r="17" spans="1:10" x14ac:dyDescent="0.25">
      <c r="A17" s="32" t="s">
        <v>36</v>
      </c>
      <c r="B17" s="13">
        <v>4</v>
      </c>
      <c r="C17" s="13">
        <v>71</v>
      </c>
      <c r="D17" s="14">
        <v>0.5</v>
      </c>
      <c r="E17" s="58">
        <f t="shared" si="0"/>
        <v>37.5</v>
      </c>
      <c r="F17" s="13"/>
      <c r="G17" s="13">
        <v>30</v>
      </c>
      <c r="H17" s="15"/>
      <c r="I17" s="16">
        <f t="shared" si="1"/>
        <v>67.5</v>
      </c>
      <c r="J17" s="17">
        <f t="shared" si="2"/>
        <v>567.20779283632498</v>
      </c>
    </row>
    <row r="18" spans="1:10" x14ac:dyDescent="0.25">
      <c r="A18" s="32" t="s">
        <v>32</v>
      </c>
      <c r="B18" s="13">
        <v>44</v>
      </c>
      <c r="C18" s="13"/>
      <c r="D18" s="14">
        <v>0.5</v>
      </c>
      <c r="E18" s="58">
        <f t="shared" si="0"/>
        <v>22</v>
      </c>
      <c r="F18" s="13"/>
      <c r="G18" s="13"/>
      <c r="H18" s="15"/>
      <c r="I18" s="16">
        <f t="shared" si="1"/>
        <v>22</v>
      </c>
      <c r="J18" s="17">
        <f t="shared" si="2"/>
        <v>184.86772507258001</v>
      </c>
    </row>
    <row r="19" spans="1:10" x14ac:dyDescent="0.25">
      <c r="A19" s="32" t="s">
        <v>50</v>
      </c>
      <c r="B19" s="13">
        <v>39</v>
      </c>
      <c r="C19" s="13">
        <v>236</v>
      </c>
      <c r="D19" s="14">
        <v>0.5</v>
      </c>
      <c r="E19" s="58">
        <f t="shared" si="0"/>
        <v>137.5</v>
      </c>
      <c r="F19" s="13">
        <v>41</v>
      </c>
      <c r="G19" s="13">
        <v>2</v>
      </c>
      <c r="H19" s="15"/>
      <c r="I19" s="16">
        <f t="shared" si="1"/>
        <v>180.5</v>
      </c>
      <c r="J19" s="17">
        <f t="shared" si="2"/>
        <v>1516.7556534363951</v>
      </c>
    </row>
    <row r="20" spans="1:10" x14ac:dyDescent="0.25">
      <c r="A20" s="32" t="s">
        <v>31</v>
      </c>
      <c r="B20" s="13">
        <v>17</v>
      </c>
      <c r="C20" s="13">
        <v>58</v>
      </c>
      <c r="D20" s="14">
        <v>0.5</v>
      </c>
      <c r="E20" s="58">
        <f t="shared" si="0"/>
        <v>37.5</v>
      </c>
      <c r="F20" s="13"/>
      <c r="G20" s="13"/>
      <c r="H20" s="15"/>
      <c r="I20" s="16">
        <f t="shared" si="1"/>
        <v>37.5</v>
      </c>
      <c r="J20" s="17">
        <f t="shared" si="2"/>
        <v>315.11544046462501</v>
      </c>
    </row>
    <row r="21" spans="1:10" x14ac:dyDescent="0.25">
      <c r="A21" s="32" t="s">
        <v>51</v>
      </c>
      <c r="B21" s="13"/>
      <c r="C21" s="13"/>
      <c r="D21" s="14">
        <v>0.5</v>
      </c>
      <c r="E21" s="58">
        <f t="shared" si="0"/>
        <v>0</v>
      </c>
      <c r="F21" s="13"/>
      <c r="G21" s="13"/>
      <c r="H21" s="15"/>
      <c r="I21" s="16">
        <f t="shared" si="1"/>
        <v>0</v>
      </c>
      <c r="J21" s="17">
        <f t="shared" si="2"/>
        <v>0</v>
      </c>
    </row>
    <row r="22" spans="1:10" x14ac:dyDescent="0.25">
      <c r="A22" s="32" t="s">
        <v>34</v>
      </c>
      <c r="B22" s="13"/>
      <c r="C22" s="13"/>
      <c r="D22" s="14">
        <v>0.5</v>
      </c>
      <c r="E22" s="58">
        <f t="shared" si="0"/>
        <v>0</v>
      </c>
      <c r="F22" s="13"/>
      <c r="G22" s="13"/>
      <c r="H22" s="15"/>
      <c r="I22" s="16">
        <f t="shared" si="1"/>
        <v>0</v>
      </c>
      <c r="J22" s="17">
        <f t="shared" si="2"/>
        <v>0</v>
      </c>
    </row>
    <row r="23" spans="1:10" x14ac:dyDescent="0.25">
      <c r="A23" s="32" t="s">
        <v>52</v>
      </c>
      <c r="B23" s="13"/>
      <c r="C23" s="13"/>
      <c r="D23" s="14">
        <v>0.5</v>
      </c>
      <c r="E23" s="58">
        <f t="shared" si="0"/>
        <v>0</v>
      </c>
      <c r="F23" s="13"/>
      <c r="G23" s="13"/>
      <c r="H23" s="15"/>
      <c r="I23" s="16">
        <f t="shared" si="1"/>
        <v>0</v>
      </c>
      <c r="J23" s="17">
        <f t="shared" si="2"/>
        <v>0</v>
      </c>
    </row>
    <row r="24" spans="1:10" x14ac:dyDescent="0.25">
      <c r="A24" s="32" t="s">
        <v>39</v>
      </c>
      <c r="B24" s="13"/>
      <c r="C24" s="13">
        <v>8</v>
      </c>
      <c r="D24" s="14">
        <v>0.5</v>
      </c>
      <c r="E24" s="58">
        <f t="shared" si="0"/>
        <v>4</v>
      </c>
      <c r="F24" s="13"/>
      <c r="G24" s="13"/>
      <c r="H24" s="15"/>
      <c r="I24" s="16">
        <f t="shared" si="1"/>
        <v>4</v>
      </c>
      <c r="J24" s="17">
        <f t="shared" si="2"/>
        <v>33.612313649560001</v>
      </c>
    </row>
    <row r="25" spans="1:10" x14ac:dyDescent="0.25">
      <c r="A25" s="32" t="s">
        <v>49</v>
      </c>
      <c r="B25" s="13">
        <v>6</v>
      </c>
      <c r="C25" s="13">
        <v>15</v>
      </c>
      <c r="D25" s="14">
        <v>0.5</v>
      </c>
      <c r="E25" s="58">
        <f t="shared" si="0"/>
        <v>10.5</v>
      </c>
      <c r="F25" s="13">
        <v>3</v>
      </c>
      <c r="G25" s="13"/>
      <c r="H25" s="15"/>
      <c r="I25" s="16">
        <f t="shared" si="1"/>
        <v>13.5</v>
      </c>
      <c r="J25" s="17">
        <f t="shared" si="2"/>
        <v>113.44155856726501</v>
      </c>
    </row>
    <row r="26" spans="1:10" x14ac:dyDescent="0.25">
      <c r="A26" s="32" t="s">
        <v>33</v>
      </c>
      <c r="B26" s="13"/>
      <c r="C26" s="13">
        <v>58</v>
      </c>
      <c r="D26" s="14">
        <v>0.5</v>
      </c>
      <c r="E26" s="58">
        <f t="shared" si="0"/>
        <v>29</v>
      </c>
      <c r="F26" s="13">
        <v>8</v>
      </c>
      <c r="G26" s="13">
        <v>55</v>
      </c>
      <c r="H26" s="15"/>
      <c r="I26" s="16">
        <f t="shared" si="1"/>
        <v>92</v>
      </c>
      <c r="J26" s="17">
        <f t="shared" si="2"/>
        <v>773.08321393988001</v>
      </c>
    </row>
    <row r="27" spans="1:10" x14ac:dyDescent="0.25">
      <c r="A27" s="32" t="s">
        <v>40</v>
      </c>
      <c r="B27" s="13">
        <v>14</v>
      </c>
      <c r="C27" s="13">
        <v>51</v>
      </c>
      <c r="D27" s="14">
        <v>0.5</v>
      </c>
      <c r="E27" s="58">
        <f t="shared" si="0"/>
        <v>32.5</v>
      </c>
      <c r="F27" s="13">
        <v>36</v>
      </c>
      <c r="G27" s="13">
        <v>67</v>
      </c>
      <c r="H27" s="15"/>
      <c r="I27" s="16">
        <f t="shared" si="1"/>
        <v>135.5</v>
      </c>
      <c r="J27" s="17">
        <f t="shared" si="2"/>
        <v>1138.6171248788451</v>
      </c>
    </row>
    <row r="28" spans="1:10" x14ac:dyDescent="0.25">
      <c r="A28" s="32" t="s">
        <v>42</v>
      </c>
      <c r="B28" s="13">
        <v>12</v>
      </c>
      <c r="C28" s="13">
        <v>30</v>
      </c>
      <c r="D28" s="14">
        <v>0.5</v>
      </c>
      <c r="E28" s="58">
        <f t="shared" si="0"/>
        <v>21</v>
      </c>
      <c r="F28" s="13">
        <v>4</v>
      </c>
      <c r="G28" s="13"/>
      <c r="H28" s="15"/>
      <c r="I28" s="16">
        <f t="shared" si="1"/>
        <v>25</v>
      </c>
      <c r="J28" s="17">
        <f t="shared" si="2"/>
        <v>210.07696030975001</v>
      </c>
    </row>
    <row r="29" spans="1:10" x14ac:dyDescent="0.25">
      <c r="A29" s="32" t="s">
        <v>43</v>
      </c>
      <c r="B29" s="18"/>
      <c r="C29" s="18"/>
      <c r="D29" s="14">
        <v>0.5</v>
      </c>
      <c r="E29" s="58">
        <f t="shared" si="0"/>
        <v>0</v>
      </c>
      <c r="F29" s="13">
        <v>23</v>
      </c>
      <c r="G29" s="13">
        <v>46</v>
      </c>
      <c r="H29" s="15"/>
      <c r="I29" s="16">
        <f t="shared" si="1"/>
        <v>69</v>
      </c>
      <c r="J29" s="17">
        <f t="shared" si="2"/>
        <v>579.81241045491004</v>
      </c>
    </row>
    <row r="30" spans="1:10" x14ac:dyDescent="0.25">
      <c r="A30" s="32" t="s">
        <v>56</v>
      </c>
      <c r="B30" s="13">
        <v>38</v>
      </c>
      <c r="C30" s="13">
        <v>51</v>
      </c>
      <c r="D30" s="14">
        <v>0.5</v>
      </c>
      <c r="E30" s="58">
        <f t="shared" si="0"/>
        <v>44.5</v>
      </c>
      <c r="F30" s="13">
        <v>36</v>
      </c>
      <c r="G30" s="13">
        <v>59</v>
      </c>
      <c r="H30" s="15"/>
      <c r="I30" s="16">
        <f t="shared" si="1"/>
        <v>139.5</v>
      </c>
      <c r="J30" s="17">
        <f t="shared" si="2"/>
        <v>1172.2294385284051</v>
      </c>
    </row>
    <row r="31" spans="1:10" x14ac:dyDescent="0.25">
      <c r="A31" s="32" t="s">
        <v>44</v>
      </c>
      <c r="B31" s="13">
        <v>24</v>
      </c>
      <c r="C31" s="13">
        <v>32</v>
      </c>
      <c r="D31" s="14">
        <v>0.5</v>
      </c>
      <c r="E31" s="58">
        <f t="shared" si="0"/>
        <v>28</v>
      </c>
      <c r="F31" s="13"/>
      <c r="G31" s="13"/>
      <c r="H31" s="15"/>
      <c r="I31" s="16">
        <f t="shared" si="1"/>
        <v>28</v>
      </c>
      <c r="J31" s="17">
        <f t="shared" si="2"/>
        <v>235.28619554692</v>
      </c>
    </row>
    <row r="32" spans="1:10" x14ac:dyDescent="0.25">
      <c r="A32" s="32" t="s">
        <v>53</v>
      </c>
      <c r="B32" s="13"/>
      <c r="C32" s="13">
        <v>91</v>
      </c>
      <c r="D32" s="14">
        <v>0.5</v>
      </c>
      <c r="E32" s="58">
        <f t="shared" si="0"/>
        <v>45.5</v>
      </c>
      <c r="F32" s="13">
        <v>48</v>
      </c>
      <c r="G32" s="13">
        <v>14</v>
      </c>
      <c r="H32" s="15"/>
      <c r="I32" s="16">
        <f t="shared" si="1"/>
        <v>107.5</v>
      </c>
      <c r="J32" s="17">
        <f t="shared" si="2"/>
        <v>903.33092933192506</v>
      </c>
    </row>
    <row r="33" spans="1:10" x14ac:dyDescent="0.25">
      <c r="A33" s="32" t="s">
        <v>45</v>
      </c>
      <c r="B33" s="13">
        <v>18</v>
      </c>
      <c r="C33" s="13">
        <v>13</v>
      </c>
      <c r="D33" s="14">
        <v>0.5</v>
      </c>
      <c r="E33" s="58">
        <f t="shared" si="0"/>
        <v>15.5</v>
      </c>
      <c r="F33" s="13">
        <v>10</v>
      </c>
      <c r="G33" s="13"/>
      <c r="H33" s="15"/>
      <c r="I33" s="16">
        <f t="shared" si="1"/>
        <v>25.5</v>
      </c>
      <c r="J33" s="17">
        <f t="shared" si="2"/>
        <v>214.27849951594501</v>
      </c>
    </row>
    <row r="34" spans="1:10" x14ac:dyDescent="0.25">
      <c r="A34" s="32" t="s">
        <v>54</v>
      </c>
      <c r="B34" s="13">
        <v>12</v>
      </c>
      <c r="C34" s="13">
        <v>22</v>
      </c>
      <c r="D34" s="14">
        <v>0.5</v>
      </c>
      <c r="E34" s="58">
        <f t="shared" si="0"/>
        <v>17</v>
      </c>
      <c r="F34" s="13">
        <v>7</v>
      </c>
      <c r="G34" s="13">
        <v>19</v>
      </c>
      <c r="H34" s="15"/>
      <c r="I34" s="16">
        <f t="shared" si="1"/>
        <v>43</v>
      </c>
      <c r="J34" s="17">
        <f t="shared" si="2"/>
        <v>361.33237173277001</v>
      </c>
    </row>
    <row r="35" spans="1:10" x14ac:dyDescent="0.25">
      <c r="A35" s="32" t="s">
        <v>47</v>
      </c>
      <c r="B35" s="13">
        <v>14</v>
      </c>
      <c r="C35" s="13">
        <v>85</v>
      </c>
      <c r="D35" s="14">
        <v>0.5</v>
      </c>
      <c r="E35" s="58">
        <f t="shared" si="0"/>
        <v>49.5</v>
      </c>
      <c r="F35" s="13">
        <v>12</v>
      </c>
      <c r="G35" s="13">
        <v>45</v>
      </c>
      <c r="H35" s="15"/>
      <c r="I35" s="16">
        <f t="shared" si="1"/>
        <v>106.5</v>
      </c>
      <c r="J35" s="17">
        <f t="shared" si="2"/>
        <v>894.92785091953499</v>
      </c>
    </row>
    <row r="36" spans="1:10" x14ac:dyDescent="0.25">
      <c r="A36" s="32" t="s">
        <v>48</v>
      </c>
      <c r="B36" s="13"/>
      <c r="C36" s="13"/>
      <c r="D36" s="14">
        <v>0.5</v>
      </c>
      <c r="E36" s="58">
        <f t="shared" si="0"/>
        <v>0</v>
      </c>
      <c r="F36" s="13">
        <v>4</v>
      </c>
      <c r="G36" s="13"/>
      <c r="H36" s="15"/>
      <c r="I36" s="16">
        <f t="shared" si="1"/>
        <v>4</v>
      </c>
      <c r="J36" s="17">
        <f t="shared" si="2"/>
        <v>33.612313649560001</v>
      </c>
    </row>
    <row r="37" spans="1:10" x14ac:dyDescent="0.25">
      <c r="A37" s="32" t="s">
        <v>1</v>
      </c>
      <c r="B37" s="13">
        <v>13</v>
      </c>
      <c r="C37" s="13">
        <v>76</v>
      </c>
      <c r="D37" s="14">
        <v>0.5</v>
      </c>
      <c r="E37" s="58">
        <f t="shared" si="0"/>
        <v>44.5</v>
      </c>
      <c r="F37" s="13">
        <v>10</v>
      </c>
      <c r="G37" s="13">
        <v>36</v>
      </c>
      <c r="H37" s="15"/>
      <c r="I37" s="16">
        <f t="shared" si="1"/>
        <v>90.5</v>
      </c>
      <c r="J37" s="17">
        <f t="shared" si="2"/>
        <v>760.47859632129507</v>
      </c>
    </row>
    <row r="38" spans="1:10" x14ac:dyDescent="0.25">
      <c r="A38" s="32" t="s">
        <v>2</v>
      </c>
      <c r="B38" s="13">
        <v>24</v>
      </c>
      <c r="C38" s="13">
        <v>47</v>
      </c>
      <c r="D38" s="14">
        <v>0.5</v>
      </c>
      <c r="E38" s="58">
        <f t="shared" si="0"/>
        <v>35.5</v>
      </c>
      <c r="F38" s="13">
        <v>13</v>
      </c>
      <c r="G38" s="13"/>
      <c r="H38" s="15"/>
      <c r="I38" s="16">
        <f t="shared" si="1"/>
        <v>48.5</v>
      </c>
      <c r="J38" s="17">
        <f t="shared" si="2"/>
        <v>407.54930300091502</v>
      </c>
    </row>
    <row r="39" spans="1:10" x14ac:dyDescent="0.25">
      <c r="A39" s="32" t="s">
        <v>0</v>
      </c>
      <c r="B39" s="13">
        <v>23</v>
      </c>
      <c r="C39" s="13">
        <v>16</v>
      </c>
      <c r="D39" s="14">
        <v>0.5</v>
      </c>
      <c r="E39" s="58">
        <f t="shared" si="0"/>
        <v>19.5</v>
      </c>
      <c r="F39" s="13">
        <v>2</v>
      </c>
      <c r="G39" s="13"/>
      <c r="H39" s="15"/>
      <c r="I39" s="16">
        <f t="shared" si="1"/>
        <v>21.5</v>
      </c>
      <c r="J39" s="17">
        <f t="shared" si="2"/>
        <v>180.66618586638501</v>
      </c>
    </row>
    <row r="40" spans="1:10" x14ac:dyDescent="0.25">
      <c r="A40" s="32" t="s">
        <v>69</v>
      </c>
      <c r="B40" s="13"/>
      <c r="C40" s="13">
        <v>68</v>
      </c>
      <c r="D40" s="14">
        <v>0.5</v>
      </c>
      <c r="E40" s="58">
        <f t="shared" si="0"/>
        <v>34</v>
      </c>
      <c r="F40" s="13"/>
      <c r="G40" s="13"/>
      <c r="H40" s="15"/>
      <c r="I40" s="16">
        <f t="shared" si="1"/>
        <v>34</v>
      </c>
      <c r="J40" s="17">
        <f t="shared" si="2"/>
        <v>285.70466602125998</v>
      </c>
    </row>
    <row r="41" spans="1:10" x14ac:dyDescent="0.25">
      <c r="A41" s="32" t="s">
        <v>70</v>
      </c>
      <c r="B41" s="13"/>
      <c r="C41" s="13"/>
      <c r="D41" s="14">
        <v>0.5</v>
      </c>
      <c r="E41" s="58">
        <f t="shared" si="0"/>
        <v>0</v>
      </c>
      <c r="F41" s="13"/>
      <c r="G41" s="13"/>
      <c r="H41" s="15"/>
      <c r="I41" s="16">
        <f t="shared" si="1"/>
        <v>0</v>
      </c>
      <c r="J41" s="17">
        <f t="shared" si="2"/>
        <v>0</v>
      </c>
    </row>
    <row r="42" spans="1:10" x14ac:dyDescent="0.25">
      <c r="A42" s="32" t="s">
        <v>136</v>
      </c>
      <c r="B42" s="13">
        <v>31</v>
      </c>
      <c r="C42" s="13">
        <v>53</v>
      </c>
      <c r="D42" s="14">
        <v>0.5</v>
      </c>
      <c r="E42" s="58">
        <f t="shared" si="0"/>
        <v>42</v>
      </c>
      <c r="F42" s="13">
        <v>14</v>
      </c>
      <c r="G42" s="13">
        <v>29</v>
      </c>
      <c r="H42" s="15"/>
      <c r="I42" s="16">
        <f t="shared" si="1"/>
        <v>85</v>
      </c>
      <c r="J42" s="17">
        <f t="shared" si="2"/>
        <v>714.26166505315007</v>
      </c>
    </row>
    <row r="43" spans="1:10" x14ac:dyDescent="0.25">
      <c r="A43" s="32" t="s">
        <v>6</v>
      </c>
      <c r="B43" s="13">
        <v>19</v>
      </c>
      <c r="C43" s="13">
        <v>17</v>
      </c>
      <c r="D43" s="14">
        <v>0.5</v>
      </c>
      <c r="E43" s="58">
        <f t="shared" si="0"/>
        <v>18</v>
      </c>
      <c r="F43" s="13">
        <v>2</v>
      </c>
      <c r="G43" s="13"/>
      <c r="H43" s="15"/>
      <c r="I43" s="16">
        <f t="shared" si="1"/>
        <v>20</v>
      </c>
      <c r="J43" s="17">
        <f t="shared" si="2"/>
        <v>168.06156824780001</v>
      </c>
    </row>
    <row r="44" spans="1:10" x14ac:dyDescent="0.25">
      <c r="A44" s="32" t="s">
        <v>7</v>
      </c>
      <c r="B44" s="13"/>
      <c r="C44" s="13">
        <v>77</v>
      </c>
      <c r="D44" s="14">
        <v>0.5</v>
      </c>
      <c r="E44" s="58">
        <f t="shared" si="0"/>
        <v>38.5</v>
      </c>
      <c r="F44" s="13">
        <v>51</v>
      </c>
      <c r="G44" s="13"/>
      <c r="H44" s="15"/>
      <c r="I44" s="16">
        <f t="shared" si="1"/>
        <v>89.5</v>
      </c>
      <c r="J44" s="17">
        <f t="shared" si="2"/>
        <v>752.075517908905</v>
      </c>
    </row>
    <row r="45" spans="1:10" x14ac:dyDescent="0.25">
      <c r="A45" s="32" t="s">
        <v>71</v>
      </c>
      <c r="B45" s="13"/>
      <c r="C45" s="13"/>
      <c r="D45" s="14">
        <v>0.5</v>
      </c>
      <c r="E45" s="58">
        <f t="shared" si="0"/>
        <v>0</v>
      </c>
      <c r="F45" s="13"/>
      <c r="G45" s="13"/>
      <c r="H45" s="15"/>
      <c r="I45" s="16">
        <f t="shared" si="1"/>
        <v>0</v>
      </c>
      <c r="J45" s="17">
        <f t="shared" si="2"/>
        <v>0</v>
      </c>
    </row>
    <row r="46" spans="1:10" x14ac:dyDescent="0.25">
      <c r="A46" s="32" t="s">
        <v>9</v>
      </c>
      <c r="B46" s="13"/>
      <c r="C46" s="13">
        <v>4</v>
      </c>
      <c r="D46" s="14">
        <v>0.5</v>
      </c>
      <c r="E46" s="58">
        <f t="shared" si="0"/>
        <v>2</v>
      </c>
      <c r="F46" s="13"/>
      <c r="G46" s="13"/>
      <c r="H46" s="15"/>
      <c r="I46" s="16">
        <f t="shared" si="1"/>
        <v>2</v>
      </c>
      <c r="J46" s="17">
        <f t="shared" si="2"/>
        <v>16.80615682478</v>
      </c>
    </row>
    <row r="47" spans="1:10" x14ac:dyDescent="0.25">
      <c r="A47" s="32" t="s">
        <v>10</v>
      </c>
      <c r="B47" s="13">
        <v>56</v>
      </c>
      <c r="C47" s="13">
        <v>63</v>
      </c>
      <c r="D47" s="14">
        <v>0.5</v>
      </c>
      <c r="E47" s="58">
        <f t="shared" si="0"/>
        <v>59.5</v>
      </c>
      <c r="F47" s="13"/>
      <c r="G47" s="13">
        <v>1</v>
      </c>
      <c r="H47" s="15"/>
      <c r="I47" s="16">
        <f t="shared" si="1"/>
        <v>60.5</v>
      </c>
      <c r="J47" s="17">
        <f t="shared" si="2"/>
        <v>508.38624394959498</v>
      </c>
    </row>
    <row r="48" spans="1:10" x14ac:dyDescent="0.25">
      <c r="A48" s="32" t="s">
        <v>93</v>
      </c>
      <c r="B48" s="13"/>
      <c r="C48" s="13"/>
      <c r="D48" s="14">
        <v>0.5</v>
      </c>
      <c r="E48" s="58">
        <f t="shared" si="0"/>
        <v>0</v>
      </c>
      <c r="F48" s="13"/>
      <c r="G48" s="13"/>
      <c r="H48" s="15"/>
      <c r="I48" s="16">
        <f t="shared" si="1"/>
        <v>0</v>
      </c>
      <c r="J48" s="17">
        <f t="shared" si="2"/>
        <v>0</v>
      </c>
    </row>
    <row r="49" spans="1:10" x14ac:dyDescent="0.25">
      <c r="A49" s="32" t="s">
        <v>72</v>
      </c>
      <c r="B49" s="13"/>
      <c r="C49" s="13">
        <v>76</v>
      </c>
      <c r="D49" s="14">
        <v>0.5</v>
      </c>
      <c r="E49" s="58">
        <f t="shared" si="0"/>
        <v>38</v>
      </c>
      <c r="F49" s="13">
        <v>16</v>
      </c>
      <c r="G49" s="13">
        <v>63</v>
      </c>
      <c r="H49" s="15"/>
      <c r="I49" s="16">
        <f t="shared" si="1"/>
        <v>117</v>
      </c>
      <c r="J49" s="17">
        <f t="shared" si="2"/>
        <v>983.16017424963002</v>
      </c>
    </row>
    <row r="50" spans="1:10" x14ac:dyDescent="0.25">
      <c r="A50" s="32" t="s">
        <v>11</v>
      </c>
      <c r="B50" s="13"/>
      <c r="C50" s="13">
        <v>36</v>
      </c>
      <c r="D50" s="14">
        <v>0.5</v>
      </c>
      <c r="E50" s="58">
        <f t="shared" si="0"/>
        <v>18</v>
      </c>
      <c r="F50" s="13">
        <v>21</v>
      </c>
      <c r="G50" s="13">
        <v>3</v>
      </c>
      <c r="H50" s="15"/>
      <c r="I50" s="16">
        <f t="shared" si="1"/>
        <v>42</v>
      </c>
      <c r="J50" s="17">
        <f t="shared" si="2"/>
        <v>352.92929332038</v>
      </c>
    </row>
    <row r="51" spans="1:10" x14ac:dyDescent="0.25">
      <c r="A51" s="32" t="s">
        <v>73</v>
      </c>
      <c r="B51" s="13"/>
      <c r="C51" s="13">
        <v>16</v>
      </c>
      <c r="D51" s="14">
        <v>0.5</v>
      </c>
      <c r="E51" s="58">
        <f t="shared" si="0"/>
        <v>8</v>
      </c>
      <c r="F51" s="13">
        <v>5</v>
      </c>
      <c r="G51" s="18"/>
      <c r="H51" s="15"/>
      <c r="I51" s="16">
        <f t="shared" si="1"/>
        <v>13</v>
      </c>
      <c r="J51" s="17">
        <f t="shared" si="2"/>
        <v>109.24001936107</v>
      </c>
    </row>
    <row r="52" spans="1:10" x14ac:dyDescent="0.25">
      <c r="A52" s="32" t="s">
        <v>15</v>
      </c>
      <c r="B52" s="18"/>
      <c r="C52" s="18">
        <v>18</v>
      </c>
      <c r="D52" s="14">
        <v>0.5</v>
      </c>
      <c r="E52" s="58">
        <f t="shared" si="0"/>
        <v>9</v>
      </c>
      <c r="F52" s="18"/>
      <c r="G52" s="18"/>
      <c r="H52" s="15"/>
      <c r="I52" s="16">
        <f t="shared" si="1"/>
        <v>9</v>
      </c>
      <c r="J52" s="17">
        <f t="shared" si="2"/>
        <v>75.627705711510004</v>
      </c>
    </row>
    <row r="53" spans="1:10" x14ac:dyDescent="0.25">
      <c r="A53" s="32" t="s">
        <v>16</v>
      </c>
      <c r="B53" s="18">
        <v>30</v>
      </c>
      <c r="C53" s="18">
        <v>79</v>
      </c>
      <c r="D53" s="14">
        <v>0.5</v>
      </c>
      <c r="E53" s="58">
        <f t="shared" si="0"/>
        <v>54.5</v>
      </c>
      <c r="F53" s="18">
        <v>33</v>
      </c>
      <c r="G53" s="18">
        <v>32</v>
      </c>
      <c r="H53" s="15"/>
      <c r="I53" s="16">
        <f t="shared" si="1"/>
        <v>119.5</v>
      </c>
      <c r="J53" s="17">
        <f t="shared" si="2"/>
        <v>1004.167870280605</v>
      </c>
    </row>
    <row r="54" spans="1:10" x14ac:dyDescent="0.25">
      <c r="A54" s="32" t="s">
        <v>74</v>
      </c>
      <c r="B54" s="57"/>
      <c r="C54" s="57">
        <v>4</v>
      </c>
      <c r="D54" s="14">
        <v>0.5</v>
      </c>
      <c r="E54" s="58">
        <f t="shared" si="0"/>
        <v>2</v>
      </c>
      <c r="F54" s="57"/>
      <c r="G54" s="18">
        <v>3</v>
      </c>
      <c r="H54" s="56"/>
      <c r="I54" s="16">
        <f t="shared" si="1"/>
        <v>5</v>
      </c>
      <c r="J54" s="17">
        <f t="shared" si="2"/>
        <v>42.015392061950003</v>
      </c>
    </row>
    <row r="55" spans="1:10" x14ac:dyDescent="0.25">
      <c r="A55" s="32" t="s">
        <v>75</v>
      </c>
      <c r="B55" s="57"/>
      <c r="C55" s="57"/>
      <c r="D55" s="14">
        <v>0.5</v>
      </c>
      <c r="E55" s="58">
        <f t="shared" si="0"/>
        <v>0</v>
      </c>
      <c r="F55" s="57"/>
      <c r="G55" s="18"/>
      <c r="H55" s="56"/>
      <c r="I55" s="16">
        <f t="shared" si="1"/>
        <v>0</v>
      </c>
      <c r="J55" s="17">
        <f t="shared" si="2"/>
        <v>0</v>
      </c>
    </row>
    <row r="56" spans="1:10" x14ac:dyDescent="0.25">
      <c r="A56" s="32" t="s">
        <v>18</v>
      </c>
      <c r="B56" s="57"/>
      <c r="C56" s="57"/>
      <c r="D56" s="14">
        <v>0.5</v>
      </c>
      <c r="E56" s="58">
        <f t="shared" si="0"/>
        <v>0</v>
      </c>
      <c r="F56" s="57"/>
      <c r="G56" s="18"/>
      <c r="H56" s="56"/>
      <c r="I56" s="16">
        <f t="shared" si="1"/>
        <v>0</v>
      </c>
      <c r="J56" s="17">
        <f t="shared" si="2"/>
        <v>0</v>
      </c>
    </row>
    <row r="57" spans="1:10" x14ac:dyDescent="0.25">
      <c r="A57" s="32" t="s">
        <v>19</v>
      </c>
      <c r="B57" s="57">
        <v>41</v>
      </c>
      <c r="C57" s="57">
        <v>10</v>
      </c>
      <c r="D57" s="14">
        <v>0.5</v>
      </c>
      <c r="E57" s="58">
        <f t="shared" si="0"/>
        <v>25.5</v>
      </c>
      <c r="F57" s="57">
        <v>6</v>
      </c>
      <c r="G57" s="18"/>
      <c r="H57" s="56"/>
      <c r="I57" s="16">
        <f t="shared" si="1"/>
        <v>31.5</v>
      </c>
      <c r="J57" s="17">
        <f t="shared" si="2"/>
        <v>264.69696999028503</v>
      </c>
    </row>
    <row r="58" spans="1:10" x14ac:dyDescent="0.25">
      <c r="A58" s="32" t="s">
        <v>76</v>
      </c>
      <c r="B58" s="57"/>
      <c r="C58" s="57"/>
      <c r="D58" s="14">
        <v>0.5</v>
      </c>
      <c r="E58" s="58">
        <f t="shared" si="0"/>
        <v>0</v>
      </c>
      <c r="F58" s="57">
        <v>39</v>
      </c>
      <c r="G58" s="18"/>
      <c r="H58" s="56"/>
      <c r="I58" s="16">
        <f t="shared" si="1"/>
        <v>39</v>
      </c>
      <c r="J58" s="17">
        <f t="shared" si="2"/>
        <v>327.72005808321001</v>
      </c>
    </row>
    <row r="59" spans="1:10" x14ac:dyDescent="0.25">
      <c r="A59" s="32" t="s">
        <v>21</v>
      </c>
      <c r="B59" s="57"/>
      <c r="C59" s="57">
        <v>146</v>
      </c>
      <c r="D59" s="14">
        <v>0.5</v>
      </c>
      <c r="E59" s="58">
        <f t="shared" si="0"/>
        <v>73</v>
      </c>
      <c r="F59" s="57">
        <v>22</v>
      </c>
      <c r="G59" s="18"/>
      <c r="H59" s="56"/>
      <c r="I59" s="16">
        <f t="shared" si="1"/>
        <v>95</v>
      </c>
      <c r="J59" s="17">
        <f t="shared" si="2"/>
        <v>798.29244917705</v>
      </c>
    </row>
    <row r="60" spans="1:10" x14ac:dyDescent="0.25">
      <c r="A60" s="32" t="s">
        <v>22</v>
      </c>
      <c r="B60" s="57"/>
      <c r="C60" s="57"/>
      <c r="D60" s="14">
        <v>0.5</v>
      </c>
      <c r="E60" s="58">
        <f t="shared" si="0"/>
        <v>0</v>
      </c>
      <c r="F60" s="57"/>
      <c r="G60" s="18"/>
      <c r="H60" s="56"/>
      <c r="I60" s="16">
        <f t="shared" si="1"/>
        <v>0</v>
      </c>
      <c r="J60" s="17">
        <f t="shared" si="2"/>
        <v>0</v>
      </c>
    </row>
    <row r="61" spans="1:10" x14ac:dyDescent="0.25">
      <c r="A61" s="32" t="s">
        <v>23</v>
      </c>
      <c r="B61" s="57"/>
      <c r="C61" s="57">
        <v>26</v>
      </c>
      <c r="D61" s="14">
        <v>0.5</v>
      </c>
      <c r="E61" s="58">
        <f t="shared" si="0"/>
        <v>13</v>
      </c>
      <c r="F61" s="57">
        <v>14</v>
      </c>
      <c r="G61" s="18">
        <v>1</v>
      </c>
      <c r="H61" s="56"/>
      <c r="I61" s="16">
        <f t="shared" si="1"/>
        <v>28</v>
      </c>
      <c r="J61" s="17">
        <f t="shared" si="2"/>
        <v>235.28619554692</v>
      </c>
    </row>
    <row r="62" spans="1:10" x14ac:dyDescent="0.25">
      <c r="A62" s="32" t="s">
        <v>57</v>
      </c>
      <c r="B62" s="57"/>
      <c r="C62" s="57"/>
      <c r="D62" s="14">
        <v>0.5</v>
      </c>
      <c r="E62" s="58">
        <f t="shared" si="0"/>
        <v>0</v>
      </c>
      <c r="F62" s="57"/>
      <c r="G62" s="18"/>
      <c r="H62" s="56"/>
      <c r="I62" s="16">
        <f t="shared" si="1"/>
        <v>0</v>
      </c>
      <c r="J62" s="17">
        <f t="shared" si="2"/>
        <v>0</v>
      </c>
    </row>
    <row r="63" spans="1:10" x14ac:dyDescent="0.25">
      <c r="A63" s="32" t="s">
        <v>103</v>
      </c>
      <c r="B63" s="57">
        <v>42</v>
      </c>
      <c r="C63" s="57">
        <v>32</v>
      </c>
      <c r="D63" s="14">
        <v>0.5</v>
      </c>
      <c r="E63" s="58">
        <f t="shared" si="0"/>
        <v>37</v>
      </c>
      <c r="F63" s="57"/>
      <c r="G63" s="18"/>
      <c r="H63" s="56"/>
      <c r="I63" s="16">
        <f t="shared" si="1"/>
        <v>37</v>
      </c>
      <c r="J63" s="17">
        <f t="shared" si="2"/>
        <v>310.91390125843003</v>
      </c>
    </row>
    <row r="64" spans="1:10" x14ac:dyDescent="0.25">
      <c r="A64" s="32" t="s">
        <v>58</v>
      </c>
      <c r="B64" s="18">
        <v>7</v>
      </c>
      <c r="C64" s="57">
        <v>6</v>
      </c>
      <c r="D64" s="14">
        <v>0.5</v>
      </c>
      <c r="E64" s="58">
        <f t="shared" si="0"/>
        <v>6.5</v>
      </c>
      <c r="F64" s="57">
        <v>14</v>
      </c>
      <c r="G64" s="18"/>
      <c r="H64" s="56"/>
      <c r="I64" s="16">
        <f t="shared" si="1"/>
        <v>20.5</v>
      </c>
      <c r="J64" s="17">
        <f t="shared" si="2"/>
        <v>172.26310745399499</v>
      </c>
    </row>
    <row r="65" spans="1:10" x14ac:dyDescent="0.25">
      <c r="A65" s="32" t="s">
        <v>104</v>
      </c>
      <c r="B65" s="57">
        <v>1</v>
      </c>
      <c r="C65" s="57">
        <v>77</v>
      </c>
      <c r="D65" s="14">
        <v>0.5</v>
      </c>
      <c r="E65" s="58">
        <f t="shared" si="0"/>
        <v>39</v>
      </c>
      <c r="F65" s="57">
        <v>14</v>
      </c>
      <c r="G65" s="18"/>
      <c r="H65" s="56"/>
      <c r="I65" s="16">
        <f t="shared" si="1"/>
        <v>53</v>
      </c>
      <c r="J65" s="17">
        <f t="shared" si="2"/>
        <v>445.36315585667001</v>
      </c>
    </row>
    <row r="66" spans="1:10" x14ac:dyDescent="0.25">
      <c r="A66" s="32" t="s">
        <v>101</v>
      </c>
      <c r="B66" s="18">
        <v>5</v>
      </c>
      <c r="C66" s="57">
        <v>20</v>
      </c>
      <c r="D66" s="14">
        <v>0.5</v>
      </c>
      <c r="E66" s="58">
        <f t="shared" si="0"/>
        <v>12.5</v>
      </c>
      <c r="F66" s="57">
        <v>1</v>
      </c>
      <c r="G66" s="18">
        <v>3</v>
      </c>
      <c r="H66" s="56"/>
      <c r="I66" s="16">
        <f t="shared" si="1"/>
        <v>16.5</v>
      </c>
      <c r="J66" s="17">
        <f t="shared" si="2"/>
        <v>138.65079380443501</v>
      </c>
    </row>
    <row r="67" spans="1:10" x14ac:dyDescent="0.25">
      <c r="A67" s="32" t="s">
        <v>105</v>
      </c>
      <c r="B67" s="18">
        <v>8</v>
      </c>
      <c r="C67" s="18">
        <v>5</v>
      </c>
      <c r="D67" s="14">
        <v>0.5</v>
      </c>
      <c r="E67" s="58">
        <f t="shared" ref="E67:E69" si="3">(B67+C67)*D67</f>
        <v>6.5</v>
      </c>
      <c r="F67" s="57"/>
      <c r="G67" s="18"/>
      <c r="H67" s="56"/>
      <c r="I67" s="16">
        <f t="shared" ref="I67:I69" si="4">E67+F67+G67</f>
        <v>6.5</v>
      </c>
      <c r="J67" s="17">
        <f t="shared" ref="J67:J69" si="5">I67*8.40307841239</f>
        <v>54.620009680534999</v>
      </c>
    </row>
    <row r="68" spans="1:10" x14ac:dyDescent="0.25">
      <c r="A68" s="32" t="s">
        <v>106</v>
      </c>
      <c r="B68" s="18"/>
      <c r="C68" s="18"/>
      <c r="D68" s="14">
        <v>0.5</v>
      </c>
      <c r="E68" s="58">
        <f t="shared" si="3"/>
        <v>0</v>
      </c>
      <c r="F68" s="57">
        <v>11</v>
      </c>
      <c r="G68" s="18"/>
      <c r="H68" s="56"/>
      <c r="I68" s="16">
        <f t="shared" si="4"/>
        <v>11</v>
      </c>
      <c r="J68" s="17">
        <f t="shared" si="5"/>
        <v>92.433862536290007</v>
      </c>
    </row>
    <row r="69" spans="1:10" x14ac:dyDescent="0.25">
      <c r="A69" s="32" t="s">
        <v>107</v>
      </c>
      <c r="B69" s="18"/>
      <c r="C69" s="18"/>
      <c r="D69" s="14">
        <v>0.5</v>
      </c>
      <c r="E69" s="58">
        <f t="shared" si="3"/>
        <v>0</v>
      </c>
      <c r="F69" s="57">
        <v>16</v>
      </c>
      <c r="G69" s="18"/>
      <c r="H69" s="56"/>
      <c r="I69" s="16">
        <f t="shared" si="4"/>
        <v>16</v>
      </c>
      <c r="J69" s="17">
        <f t="shared" si="5"/>
        <v>134.44925459824</v>
      </c>
    </row>
    <row r="70" spans="1:10" x14ac:dyDescent="0.25">
      <c r="F70" s="20"/>
      <c r="G70" s="59"/>
    </row>
    <row r="71" spans="1:10" x14ac:dyDescent="0.25">
      <c r="I71" s="19">
        <f>SUM(I3:I70)</f>
        <v>2582.5</v>
      </c>
      <c r="J71" s="17">
        <f>SUM(J3:J69)</f>
        <v>21700.949999997178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AEF56-6F53-A14A-AF59-BF0E05474B65}">
  <dimension ref="A1:I60"/>
  <sheetViews>
    <sheetView workbookViewId="0">
      <selection activeCell="C47" sqref="C47"/>
    </sheetView>
  </sheetViews>
  <sheetFormatPr baseColWidth="10" defaultRowHeight="19" x14ac:dyDescent="0.25"/>
  <cols>
    <col min="1" max="1" width="62.83203125" style="32" customWidth="1"/>
    <col min="5" max="5" width="16.1640625" style="31" customWidth="1"/>
    <col min="7" max="7" width="16.6640625" customWidth="1"/>
    <col min="8" max="8" width="22.33203125" style="32" customWidth="1"/>
  </cols>
  <sheetData>
    <row r="1" spans="1:8" x14ac:dyDescent="0.25">
      <c r="A1" s="70" t="s">
        <v>108</v>
      </c>
      <c r="B1" t="s">
        <v>109</v>
      </c>
      <c r="C1" t="s">
        <v>110</v>
      </c>
      <c r="E1" t="s">
        <v>89</v>
      </c>
      <c r="H1" s="32" t="s">
        <v>111</v>
      </c>
    </row>
    <row r="2" spans="1:8" x14ac:dyDescent="0.25">
      <c r="A2" s="71" t="s">
        <v>31</v>
      </c>
      <c r="B2">
        <v>100</v>
      </c>
      <c r="C2">
        <v>152</v>
      </c>
      <c r="D2">
        <f>C2*0.497245013</f>
        <v>75.581241976000001</v>
      </c>
      <c r="E2">
        <v>819</v>
      </c>
      <c r="F2">
        <f>E2*0.497245013</f>
        <v>407.243665647</v>
      </c>
      <c r="H2" s="54">
        <f>B2+D2+F2</f>
        <v>582.82490762299994</v>
      </c>
    </row>
    <row r="3" spans="1:8" x14ac:dyDescent="0.25">
      <c r="A3" s="71" t="s">
        <v>1</v>
      </c>
      <c r="B3">
        <v>200</v>
      </c>
      <c r="C3">
        <v>141</v>
      </c>
      <c r="D3">
        <f t="shared" ref="D3:D53" si="0">C3*0.497245013</f>
        <v>70.111546833000006</v>
      </c>
      <c r="E3">
        <v>845</v>
      </c>
      <c r="F3">
        <f t="shared" ref="F3:F54" si="1">E3*0.497245013</f>
        <v>420.17203598500004</v>
      </c>
      <c r="H3" s="32">
        <f t="shared" ref="H3:H53" si="2">B3+D3+F3</f>
        <v>690.28358281800001</v>
      </c>
    </row>
    <row r="4" spans="1:8" x14ac:dyDescent="0.25">
      <c r="A4" s="71" t="s">
        <v>43</v>
      </c>
      <c r="B4">
        <v>0</v>
      </c>
      <c r="D4">
        <f t="shared" si="0"/>
        <v>0</v>
      </c>
      <c r="E4">
        <v>876</v>
      </c>
      <c r="F4">
        <f t="shared" si="1"/>
        <v>435.586631388</v>
      </c>
      <c r="H4" s="32">
        <f t="shared" si="2"/>
        <v>435.586631388</v>
      </c>
    </row>
    <row r="5" spans="1:8" x14ac:dyDescent="0.25">
      <c r="A5" s="71" t="s">
        <v>27</v>
      </c>
      <c r="B5">
        <v>200</v>
      </c>
      <c r="D5">
        <f t="shared" si="0"/>
        <v>0</v>
      </c>
      <c r="E5">
        <v>225</v>
      </c>
      <c r="F5">
        <f t="shared" si="1"/>
        <v>111.880127925</v>
      </c>
      <c r="H5" s="32">
        <f t="shared" si="2"/>
        <v>311.88012792500001</v>
      </c>
    </row>
    <row r="6" spans="1:8" x14ac:dyDescent="0.25">
      <c r="A6" s="71" t="s">
        <v>112</v>
      </c>
      <c r="B6">
        <v>100</v>
      </c>
      <c r="C6">
        <v>151</v>
      </c>
      <c r="D6">
        <f t="shared" si="0"/>
        <v>75.083996963000004</v>
      </c>
      <c r="E6">
        <v>170</v>
      </c>
      <c r="F6">
        <f t="shared" si="1"/>
        <v>84.531652210000004</v>
      </c>
      <c r="H6" s="32">
        <f t="shared" si="2"/>
        <v>259.61564917300001</v>
      </c>
    </row>
    <row r="7" spans="1:8" x14ac:dyDescent="0.25">
      <c r="A7" s="71" t="s">
        <v>24</v>
      </c>
      <c r="B7">
        <v>200</v>
      </c>
      <c r="D7">
        <f t="shared" si="0"/>
        <v>0</v>
      </c>
      <c r="E7">
        <v>405</v>
      </c>
      <c r="F7">
        <f t="shared" si="1"/>
        <v>201.38423026500001</v>
      </c>
      <c r="H7" s="32">
        <f t="shared" si="2"/>
        <v>401.38423026500004</v>
      </c>
    </row>
    <row r="8" spans="1:8" x14ac:dyDescent="0.25">
      <c r="A8" s="71" t="s">
        <v>11</v>
      </c>
      <c r="B8">
        <v>250</v>
      </c>
      <c r="D8">
        <f t="shared" si="0"/>
        <v>0</v>
      </c>
      <c r="E8">
        <v>832</v>
      </c>
      <c r="F8">
        <f t="shared" si="1"/>
        <v>413.70785081600002</v>
      </c>
      <c r="H8" s="32">
        <f t="shared" si="2"/>
        <v>663.70785081600002</v>
      </c>
    </row>
    <row r="9" spans="1:8" x14ac:dyDescent="0.25">
      <c r="A9" s="71" t="s">
        <v>29</v>
      </c>
      <c r="B9">
        <v>200</v>
      </c>
      <c r="C9">
        <v>110</v>
      </c>
      <c r="D9">
        <f t="shared" si="0"/>
        <v>54.696951429999999</v>
      </c>
      <c r="E9">
        <v>535</v>
      </c>
      <c r="F9">
        <f t="shared" si="1"/>
        <v>266.026081955</v>
      </c>
      <c r="H9" s="32">
        <f t="shared" si="2"/>
        <v>520.72303338500001</v>
      </c>
    </row>
    <row r="10" spans="1:8" x14ac:dyDescent="0.25">
      <c r="A10" s="71" t="s">
        <v>35</v>
      </c>
      <c r="B10">
        <v>200</v>
      </c>
      <c r="C10">
        <v>406</v>
      </c>
      <c r="D10">
        <f t="shared" si="0"/>
        <v>201.88147527800001</v>
      </c>
      <c r="E10">
        <v>245</v>
      </c>
      <c r="F10">
        <f t="shared" si="1"/>
        <v>121.82502818500001</v>
      </c>
      <c r="H10" s="32">
        <f t="shared" si="2"/>
        <v>523.70650346299999</v>
      </c>
    </row>
    <row r="11" spans="1:8" x14ac:dyDescent="0.25">
      <c r="A11" s="71" t="s">
        <v>91</v>
      </c>
      <c r="B11">
        <v>200</v>
      </c>
      <c r="C11">
        <v>293</v>
      </c>
      <c r="D11">
        <f t="shared" si="0"/>
        <v>145.69278880900001</v>
      </c>
      <c r="E11">
        <v>490</v>
      </c>
      <c r="F11">
        <f t="shared" si="1"/>
        <v>243.65005637000002</v>
      </c>
      <c r="H11" s="32">
        <f t="shared" si="2"/>
        <v>589.34284517900005</v>
      </c>
    </row>
    <row r="12" spans="1:8" x14ac:dyDescent="0.25">
      <c r="A12" s="71" t="s">
        <v>14</v>
      </c>
      <c r="B12">
        <v>200</v>
      </c>
      <c r="D12">
        <f t="shared" si="0"/>
        <v>0</v>
      </c>
      <c r="E12">
        <v>160</v>
      </c>
      <c r="F12">
        <f t="shared" si="1"/>
        <v>79.559202080000006</v>
      </c>
      <c r="H12" s="32">
        <f t="shared" si="2"/>
        <v>279.55920207999998</v>
      </c>
    </row>
    <row r="13" spans="1:8" x14ac:dyDescent="0.25">
      <c r="A13" s="71" t="s">
        <v>41</v>
      </c>
      <c r="B13">
        <v>200</v>
      </c>
      <c r="C13">
        <v>210</v>
      </c>
      <c r="D13">
        <f t="shared" si="0"/>
        <v>104.42145273</v>
      </c>
      <c r="E13">
        <v>620</v>
      </c>
      <c r="F13">
        <f t="shared" si="1"/>
        <v>308.29190806000003</v>
      </c>
      <c r="H13" s="32">
        <f t="shared" si="2"/>
        <v>612.71336079000002</v>
      </c>
    </row>
    <row r="14" spans="1:8" x14ac:dyDescent="0.25">
      <c r="A14" s="71" t="s">
        <v>113</v>
      </c>
      <c r="B14">
        <v>200</v>
      </c>
      <c r="C14">
        <v>128</v>
      </c>
      <c r="D14">
        <f t="shared" si="0"/>
        <v>63.647361664000002</v>
      </c>
      <c r="E14">
        <v>10</v>
      </c>
      <c r="F14">
        <f t="shared" si="1"/>
        <v>4.9724501300000004</v>
      </c>
      <c r="H14" s="32">
        <f t="shared" si="2"/>
        <v>268.61981179400004</v>
      </c>
    </row>
    <row r="15" spans="1:8" x14ac:dyDescent="0.25">
      <c r="A15" s="71" t="s">
        <v>58</v>
      </c>
      <c r="B15">
        <v>100</v>
      </c>
      <c r="C15">
        <v>70</v>
      </c>
      <c r="D15">
        <f t="shared" si="0"/>
        <v>34.807150910000004</v>
      </c>
      <c r="E15">
        <v>58</v>
      </c>
      <c r="F15">
        <f t="shared" si="1"/>
        <v>28.840210754000001</v>
      </c>
      <c r="H15" s="32">
        <f t="shared" si="2"/>
        <v>163.64736166400002</v>
      </c>
    </row>
    <row r="16" spans="1:8" x14ac:dyDescent="0.25">
      <c r="A16" s="71" t="s">
        <v>46</v>
      </c>
      <c r="B16">
        <v>0</v>
      </c>
      <c r="C16">
        <v>93</v>
      </c>
      <c r="D16">
        <f t="shared" si="0"/>
        <v>46.243786209</v>
      </c>
      <c r="E16">
        <v>140</v>
      </c>
      <c r="F16">
        <f t="shared" si="1"/>
        <v>69.614301820000009</v>
      </c>
      <c r="H16" s="32">
        <f t="shared" si="2"/>
        <v>115.85808802900002</v>
      </c>
    </row>
    <row r="17" spans="1:8" x14ac:dyDescent="0.25">
      <c r="A17" s="71" t="s">
        <v>36</v>
      </c>
      <c r="B17">
        <v>200</v>
      </c>
      <c r="C17">
        <v>31</v>
      </c>
      <c r="D17">
        <f t="shared" si="0"/>
        <v>15.414595403</v>
      </c>
      <c r="E17">
        <v>595</v>
      </c>
      <c r="F17">
        <f t="shared" si="1"/>
        <v>295.86078273499999</v>
      </c>
      <c r="H17" s="32">
        <f t="shared" si="2"/>
        <v>511.27537813799995</v>
      </c>
    </row>
    <row r="18" spans="1:8" x14ac:dyDescent="0.25">
      <c r="A18" s="71" t="s">
        <v>54</v>
      </c>
      <c r="B18">
        <v>200</v>
      </c>
      <c r="C18">
        <v>96</v>
      </c>
      <c r="D18">
        <f t="shared" si="0"/>
        <v>47.735521247999998</v>
      </c>
      <c r="E18">
        <v>230</v>
      </c>
      <c r="F18">
        <f t="shared" si="1"/>
        <v>114.36635299000001</v>
      </c>
      <c r="H18" s="32">
        <f t="shared" si="2"/>
        <v>362.10187423799999</v>
      </c>
    </row>
    <row r="19" spans="1:8" x14ac:dyDescent="0.25">
      <c r="A19" s="71" t="s">
        <v>10</v>
      </c>
      <c r="B19">
        <v>200</v>
      </c>
      <c r="C19">
        <v>434</v>
      </c>
      <c r="D19">
        <f t="shared" si="0"/>
        <v>215.80433564200001</v>
      </c>
      <c r="E19">
        <v>765</v>
      </c>
      <c r="F19">
        <f t="shared" si="1"/>
        <v>380.39243494499999</v>
      </c>
      <c r="H19" s="32">
        <f t="shared" si="2"/>
        <v>796.19677058699995</v>
      </c>
    </row>
    <row r="20" spans="1:8" x14ac:dyDescent="0.25">
      <c r="A20" s="71" t="s">
        <v>50</v>
      </c>
      <c r="B20">
        <v>200</v>
      </c>
      <c r="C20">
        <v>3327</v>
      </c>
      <c r="D20">
        <f t="shared" si="0"/>
        <v>1654.334158251</v>
      </c>
      <c r="E20" s="52">
        <v>4941.8500000000004</v>
      </c>
      <c r="F20">
        <f t="shared" si="1"/>
        <v>2457.3102674940501</v>
      </c>
      <c r="H20" s="32">
        <f t="shared" si="2"/>
        <v>4311.6444257450503</v>
      </c>
    </row>
    <row r="21" spans="1:8" x14ac:dyDescent="0.25">
      <c r="A21" s="71" t="s">
        <v>47</v>
      </c>
      <c r="B21">
        <v>0</v>
      </c>
      <c r="C21">
        <v>138</v>
      </c>
      <c r="D21">
        <f t="shared" si="0"/>
        <v>68.619811794</v>
      </c>
      <c r="E21">
        <v>705</v>
      </c>
      <c r="F21">
        <f t="shared" si="1"/>
        <v>350.557734165</v>
      </c>
      <c r="H21" s="32">
        <f t="shared" si="2"/>
        <v>419.17754595899999</v>
      </c>
    </row>
    <row r="22" spans="1:8" x14ac:dyDescent="0.25">
      <c r="A22" s="71" t="s">
        <v>49</v>
      </c>
      <c r="B22">
        <v>200</v>
      </c>
      <c r="C22">
        <v>48</v>
      </c>
      <c r="D22">
        <f t="shared" si="0"/>
        <v>23.867760623999999</v>
      </c>
      <c r="E22">
        <v>155</v>
      </c>
      <c r="F22">
        <f t="shared" si="1"/>
        <v>77.072977015000006</v>
      </c>
      <c r="H22" s="32">
        <f t="shared" si="2"/>
        <v>300.94073763900002</v>
      </c>
    </row>
    <row r="23" spans="1:8" x14ac:dyDescent="0.25">
      <c r="A23" s="71" t="s">
        <v>25</v>
      </c>
      <c r="B23">
        <v>500</v>
      </c>
      <c r="C23">
        <v>31</v>
      </c>
      <c r="D23">
        <f t="shared" si="0"/>
        <v>15.414595403</v>
      </c>
      <c r="E23">
        <v>305</v>
      </c>
      <c r="F23">
        <f t="shared" si="1"/>
        <v>151.659728965</v>
      </c>
      <c r="H23" s="32">
        <f t="shared" si="2"/>
        <v>667.07432436800002</v>
      </c>
    </row>
    <row r="24" spans="1:8" x14ac:dyDescent="0.25">
      <c r="A24" s="71" t="s">
        <v>33</v>
      </c>
      <c r="B24">
        <v>200</v>
      </c>
      <c r="D24">
        <f t="shared" si="0"/>
        <v>0</v>
      </c>
      <c r="E24">
        <v>461</v>
      </c>
      <c r="F24">
        <f t="shared" si="1"/>
        <v>229.22995099300002</v>
      </c>
      <c r="H24" s="32">
        <f t="shared" si="2"/>
        <v>429.22995099299999</v>
      </c>
    </row>
    <row r="25" spans="1:8" x14ac:dyDescent="0.25">
      <c r="A25" s="71" t="s">
        <v>55</v>
      </c>
      <c r="B25">
        <v>200</v>
      </c>
      <c r="C25">
        <v>228</v>
      </c>
      <c r="D25">
        <f t="shared" si="0"/>
        <v>113.371862964</v>
      </c>
      <c r="E25">
        <v>220</v>
      </c>
      <c r="F25">
        <f t="shared" si="1"/>
        <v>109.39390286</v>
      </c>
      <c r="H25" s="32">
        <f t="shared" si="2"/>
        <v>422.76576582400003</v>
      </c>
    </row>
    <row r="26" spans="1:8" x14ac:dyDescent="0.25">
      <c r="A26" s="71" t="s">
        <v>42</v>
      </c>
      <c r="B26">
        <v>200</v>
      </c>
      <c r="C26">
        <v>96</v>
      </c>
      <c r="D26">
        <f t="shared" si="0"/>
        <v>47.735521247999998</v>
      </c>
      <c r="E26">
        <v>250</v>
      </c>
      <c r="F26">
        <f t="shared" si="1"/>
        <v>124.31125325000001</v>
      </c>
      <c r="H26" s="32">
        <f t="shared" si="2"/>
        <v>372.04677449799999</v>
      </c>
    </row>
    <row r="27" spans="1:8" x14ac:dyDescent="0.25">
      <c r="A27" s="71" t="s">
        <v>114</v>
      </c>
      <c r="B27">
        <v>200</v>
      </c>
      <c r="C27">
        <v>247</v>
      </c>
      <c r="D27">
        <f t="shared" si="0"/>
        <v>122.819518211</v>
      </c>
      <c r="E27">
        <v>485</v>
      </c>
      <c r="F27">
        <f t="shared" si="1"/>
        <v>241.163831305</v>
      </c>
      <c r="H27" s="32">
        <f t="shared" si="2"/>
        <v>563.98334951599998</v>
      </c>
    </row>
    <row r="28" spans="1:8" x14ac:dyDescent="0.25">
      <c r="A28" s="71" t="s">
        <v>8</v>
      </c>
      <c r="D28">
        <f t="shared" si="0"/>
        <v>0</v>
      </c>
      <c r="E28"/>
      <c r="F28">
        <f t="shared" si="1"/>
        <v>0</v>
      </c>
      <c r="H28" s="32">
        <f t="shared" si="2"/>
        <v>0</v>
      </c>
    </row>
    <row r="29" spans="1:8" x14ac:dyDescent="0.25">
      <c r="A29" s="71" t="s">
        <v>115</v>
      </c>
      <c r="C29">
        <v>146</v>
      </c>
      <c r="D29">
        <f t="shared" si="0"/>
        <v>72.597771898000005</v>
      </c>
      <c r="E29">
        <v>116</v>
      </c>
      <c r="F29">
        <f t="shared" si="1"/>
        <v>57.680421508000002</v>
      </c>
      <c r="H29" s="32">
        <f t="shared" si="2"/>
        <v>130.27819340600001</v>
      </c>
    </row>
    <row r="30" spans="1:8" x14ac:dyDescent="0.25">
      <c r="A30" s="71" t="s">
        <v>116</v>
      </c>
      <c r="C30">
        <v>71</v>
      </c>
      <c r="D30">
        <f t="shared" si="0"/>
        <v>35.304395923000001</v>
      </c>
      <c r="E30">
        <v>65</v>
      </c>
      <c r="F30">
        <f t="shared" si="1"/>
        <v>32.320925844999998</v>
      </c>
      <c r="H30" s="32">
        <f t="shared" si="2"/>
        <v>67.625321767999992</v>
      </c>
    </row>
    <row r="31" spans="1:8" x14ac:dyDescent="0.25">
      <c r="A31" s="71" t="s">
        <v>117</v>
      </c>
      <c r="C31">
        <v>240</v>
      </c>
      <c r="D31">
        <f t="shared" si="0"/>
        <v>119.33880312000001</v>
      </c>
      <c r="E31">
        <v>828</v>
      </c>
      <c r="F31">
        <f t="shared" si="1"/>
        <v>411.71887076400003</v>
      </c>
      <c r="H31" s="32">
        <f t="shared" si="2"/>
        <v>531.057673884</v>
      </c>
    </row>
    <row r="32" spans="1:8" x14ac:dyDescent="0.25">
      <c r="A32" s="71" t="s">
        <v>118</v>
      </c>
      <c r="C32">
        <v>338</v>
      </c>
      <c r="D32">
        <f t="shared" si="0"/>
        <v>168.06881439400001</v>
      </c>
      <c r="E32"/>
      <c r="F32">
        <f t="shared" si="1"/>
        <v>0</v>
      </c>
      <c r="H32" s="32">
        <f t="shared" si="2"/>
        <v>168.06881439400001</v>
      </c>
    </row>
    <row r="33" spans="1:8" x14ac:dyDescent="0.25">
      <c r="A33" s="71" t="s">
        <v>103</v>
      </c>
      <c r="C33">
        <v>354</v>
      </c>
      <c r="D33">
        <f t="shared" si="0"/>
        <v>176.024734602</v>
      </c>
      <c r="E33">
        <v>340</v>
      </c>
      <c r="F33">
        <f t="shared" si="1"/>
        <v>169.06330442000001</v>
      </c>
      <c r="H33" s="32">
        <f t="shared" si="2"/>
        <v>345.08803902199998</v>
      </c>
    </row>
    <row r="34" spans="1:8" x14ac:dyDescent="0.25">
      <c r="A34" s="71" t="s">
        <v>119</v>
      </c>
      <c r="C34">
        <v>131</v>
      </c>
      <c r="D34">
        <f t="shared" si="0"/>
        <v>65.139096703000007</v>
      </c>
      <c r="E34">
        <v>492</v>
      </c>
      <c r="F34">
        <f t="shared" si="1"/>
        <v>244.64454639600001</v>
      </c>
      <c r="H34" s="32">
        <f t="shared" si="2"/>
        <v>309.78364309900002</v>
      </c>
    </row>
    <row r="35" spans="1:8" x14ac:dyDescent="0.25">
      <c r="A35" s="71" t="s">
        <v>101</v>
      </c>
      <c r="C35">
        <v>44</v>
      </c>
      <c r="D35">
        <f t="shared" si="0"/>
        <v>21.878780572</v>
      </c>
      <c r="E35">
        <v>225</v>
      </c>
      <c r="F35">
        <f t="shared" si="1"/>
        <v>111.880127925</v>
      </c>
      <c r="H35" s="32">
        <f t="shared" si="2"/>
        <v>133.75890849699999</v>
      </c>
    </row>
    <row r="36" spans="1:8" x14ac:dyDescent="0.25">
      <c r="A36" s="71" t="s">
        <v>120</v>
      </c>
      <c r="C36">
        <v>100</v>
      </c>
      <c r="D36">
        <f t="shared" si="0"/>
        <v>49.7245013</v>
      </c>
      <c r="E36">
        <v>130</v>
      </c>
      <c r="F36">
        <f t="shared" si="1"/>
        <v>64.641851689999996</v>
      </c>
      <c r="H36" s="32">
        <f t="shared" si="2"/>
        <v>114.36635299</v>
      </c>
    </row>
    <row r="37" spans="1:8" x14ac:dyDescent="0.25">
      <c r="A37" s="71" t="s">
        <v>121</v>
      </c>
      <c r="C37">
        <v>192</v>
      </c>
      <c r="D37">
        <f t="shared" si="0"/>
        <v>95.471042495999995</v>
      </c>
      <c r="E37">
        <v>326</v>
      </c>
      <c r="F37">
        <f t="shared" si="1"/>
        <v>162.10187423799999</v>
      </c>
      <c r="H37" s="32">
        <f t="shared" si="2"/>
        <v>257.57291673399999</v>
      </c>
    </row>
    <row r="38" spans="1:8" x14ac:dyDescent="0.25">
      <c r="A38" s="71" t="s">
        <v>122</v>
      </c>
      <c r="C38">
        <v>317</v>
      </c>
      <c r="D38">
        <f t="shared" si="0"/>
        <v>157.62666912099999</v>
      </c>
      <c r="E38">
        <v>110</v>
      </c>
      <c r="F38">
        <f t="shared" si="1"/>
        <v>54.696951429999999</v>
      </c>
      <c r="H38" s="32">
        <f t="shared" si="2"/>
        <v>212.32362055099998</v>
      </c>
    </row>
    <row r="39" spans="1:8" x14ac:dyDescent="0.25">
      <c r="A39" s="71" t="s">
        <v>2</v>
      </c>
      <c r="C39">
        <v>186</v>
      </c>
      <c r="D39">
        <f t="shared" si="0"/>
        <v>92.487572417999999</v>
      </c>
      <c r="E39">
        <v>475</v>
      </c>
      <c r="F39">
        <f t="shared" si="1"/>
        <v>236.191381175</v>
      </c>
      <c r="H39" s="32">
        <f t="shared" si="2"/>
        <v>328.67895359300002</v>
      </c>
    </row>
    <row r="40" spans="1:8" x14ac:dyDescent="0.25">
      <c r="A40" s="71" t="s">
        <v>123</v>
      </c>
      <c r="C40">
        <v>176</v>
      </c>
      <c r="D40">
        <f t="shared" si="0"/>
        <v>87.515122288000001</v>
      </c>
      <c r="E40">
        <v>186</v>
      </c>
      <c r="F40">
        <f t="shared" si="1"/>
        <v>92.487572417999999</v>
      </c>
      <c r="H40" s="32">
        <f t="shared" si="2"/>
        <v>180.002694706</v>
      </c>
    </row>
    <row r="41" spans="1:8" x14ac:dyDescent="0.25">
      <c r="A41" s="71" t="s">
        <v>104</v>
      </c>
      <c r="C41">
        <v>10</v>
      </c>
      <c r="D41">
        <f t="shared" si="0"/>
        <v>4.9724501300000004</v>
      </c>
      <c r="E41">
        <v>880</v>
      </c>
      <c r="F41">
        <f t="shared" si="1"/>
        <v>437.57561143999999</v>
      </c>
      <c r="H41" s="32">
        <f t="shared" si="2"/>
        <v>442.54806157000002</v>
      </c>
    </row>
    <row r="42" spans="1:8" x14ac:dyDescent="0.25">
      <c r="A42" s="71" t="s">
        <v>26</v>
      </c>
      <c r="D42">
        <f t="shared" si="0"/>
        <v>0</v>
      </c>
      <c r="E42">
        <v>995</v>
      </c>
      <c r="F42">
        <f t="shared" si="1"/>
        <v>494.75878793499999</v>
      </c>
      <c r="H42" s="32">
        <f t="shared" si="2"/>
        <v>494.75878793499999</v>
      </c>
    </row>
    <row r="43" spans="1:8" x14ac:dyDescent="0.25">
      <c r="A43" s="71" t="s">
        <v>124</v>
      </c>
      <c r="D43">
        <f t="shared" si="0"/>
        <v>0</v>
      </c>
      <c r="E43">
        <v>967</v>
      </c>
      <c r="F43">
        <f t="shared" si="1"/>
        <v>480.83592757100001</v>
      </c>
      <c r="H43" s="32">
        <f t="shared" si="2"/>
        <v>480.83592757100001</v>
      </c>
    </row>
    <row r="44" spans="1:8" x14ac:dyDescent="0.25">
      <c r="A44" s="71" t="s">
        <v>125</v>
      </c>
      <c r="D44">
        <f t="shared" si="0"/>
        <v>0</v>
      </c>
      <c r="E44">
        <v>1250</v>
      </c>
      <c r="F44">
        <f t="shared" si="1"/>
        <v>621.55626625000002</v>
      </c>
      <c r="H44" s="32">
        <f t="shared" si="2"/>
        <v>621.55626625000002</v>
      </c>
    </row>
    <row r="45" spans="1:8" x14ac:dyDescent="0.25">
      <c r="A45" s="71" t="s">
        <v>90</v>
      </c>
      <c r="D45">
        <f t="shared" si="0"/>
        <v>0</v>
      </c>
      <c r="E45">
        <v>220</v>
      </c>
      <c r="F45">
        <f t="shared" si="1"/>
        <v>109.39390286</v>
      </c>
      <c r="H45" s="32">
        <f t="shared" si="2"/>
        <v>109.39390286</v>
      </c>
    </row>
    <row r="46" spans="1:8" x14ac:dyDescent="0.25">
      <c r="A46" s="71" t="s">
        <v>126</v>
      </c>
      <c r="D46">
        <f t="shared" si="0"/>
        <v>0</v>
      </c>
      <c r="E46">
        <v>620</v>
      </c>
      <c r="F46">
        <f t="shared" si="1"/>
        <v>308.29190806000003</v>
      </c>
      <c r="H46" s="32">
        <f t="shared" si="2"/>
        <v>308.29190806000003</v>
      </c>
    </row>
    <row r="47" spans="1:8" x14ac:dyDescent="0.25">
      <c r="A47" s="71" t="s">
        <v>127</v>
      </c>
      <c r="D47">
        <f t="shared" si="0"/>
        <v>0</v>
      </c>
      <c r="E47">
        <v>80</v>
      </c>
      <c r="F47">
        <f t="shared" si="1"/>
        <v>39.779601040000003</v>
      </c>
      <c r="H47" s="32">
        <f t="shared" si="2"/>
        <v>39.779601040000003</v>
      </c>
    </row>
    <row r="48" spans="1:8" x14ac:dyDescent="0.25">
      <c r="A48" s="71" t="s">
        <v>128</v>
      </c>
      <c r="D48">
        <f t="shared" si="0"/>
        <v>0</v>
      </c>
      <c r="E48">
        <v>698</v>
      </c>
      <c r="F48">
        <f t="shared" si="1"/>
        <v>347.07701907400002</v>
      </c>
      <c r="H48" s="32">
        <f t="shared" si="2"/>
        <v>347.07701907400002</v>
      </c>
    </row>
    <row r="49" spans="1:9" x14ac:dyDescent="0.25">
      <c r="A49" s="71" t="s">
        <v>129</v>
      </c>
      <c r="D49">
        <f t="shared" si="0"/>
        <v>0</v>
      </c>
      <c r="E49">
        <v>650</v>
      </c>
      <c r="F49">
        <f t="shared" si="1"/>
        <v>323.20925844999999</v>
      </c>
      <c r="H49" s="32">
        <f t="shared" si="2"/>
        <v>323.20925844999999</v>
      </c>
    </row>
    <row r="50" spans="1:9" x14ac:dyDescent="0.25">
      <c r="A50" s="71" t="s">
        <v>130</v>
      </c>
      <c r="D50">
        <f t="shared" si="0"/>
        <v>0</v>
      </c>
      <c r="E50">
        <v>40</v>
      </c>
      <c r="F50">
        <f t="shared" si="1"/>
        <v>19.889800520000001</v>
      </c>
      <c r="H50" s="32">
        <f t="shared" si="2"/>
        <v>19.889800520000001</v>
      </c>
    </row>
    <row r="51" spans="1:9" x14ac:dyDescent="0.25">
      <c r="A51" s="71" t="s">
        <v>131</v>
      </c>
      <c r="D51">
        <f t="shared" si="0"/>
        <v>0</v>
      </c>
      <c r="E51">
        <v>175</v>
      </c>
      <c r="F51">
        <f t="shared" si="1"/>
        <v>87.017877275000004</v>
      </c>
      <c r="H51" s="32">
        <f t="shared" si="2"/>
        <v>87.017877275000004</v>
      </c>
    </row>
    <row r="52" spans="1:9" x14ac:dyDescent="0.25">
      <c r="A52" s="71" t="s">
        <v>132</v>
      </c>
      <c r="D52">
        <f t="shared" si="0"/>
        <v>0</v>
      </c>
      <c r="E52">
        <v>85</v>
      </c>
      <c r="F52">
        <f t="shared" si="1"/>
        <v>42.265826105000002</v>
      </c>
      <c r="H52" s="32">
        <f t="shared" si="2"/>
        <v>42.265826105000002</v>
      </c>
    </row>
    <row r="53" spans="1:9" x14ac:dyDescent="0.25">
      <c r="A53" s="71" t="s">
        <v>133</v>
      </c>
      <c r="D53">
        <f t="shared" si="0"/>
        <v>0</v>
      </c>
      <c r="E53">
        <v>60</v>
      </c>
      <c r="F53">
        <f t="shared" si="1"/>
        <v>29.834700780000002</v>
      </c>
      <c r="H53" s="32">
        <f t="shared" si="2"/>
        <v>29.834700780000002</v>
      </c>
    </row>
    <row r="54" spans="1:9" x14ac:dyDescent="0.25">
      <c r="E54"/>
      <c r="F54">
        <f t="shared" si="1"/>
        <v>0</v>
      </c>
      <c r="H54" s="32">
        <f>SUM(H2:H53)</f>
        <v>21700.954154031049</v>
      </c>
    </row>
    <row r="55" spans="1:9" x14ac:dyDescent="0.25">
      <c r="E55"/>
    </row>
    <row r="56" spans="1:9" x14ac:dyDescent="0.25">
      <c r="B56" t="e">
        <f>SUM(#REF!)</f>
        <v>#REF!</v>
      </c>
      <c r="C56" t="e">
        <f>SUM(#REF!)</f>
        <v>#REF!</v>
      </c>
      <c r="D56" t="e">
        <f>SUM(#REF!)</f>
        <v>#REF!</v>
      </c>
      <c r="E56" t="e">
        <f>SUM(#REF!)</f>
        <v>#REF!</v>
      </c>
      <c r="F56">
        <f>SUM(F2:F54)</f>
        <v>12707.518965476052</v>
      </c>
      <c r="H56" s="32" t="e">
        <f>B56+D56+F56</f>
        <v>#REF!</v>
      </c>
    </row>
    <row r="57" spans="1:9" x14ac:dyDescent="0.25">
      <c r="E57"/>
    </row>
    <row r="58" spans="1:9" x14ac:dyDescent="0.25">
      <c r="A58" s="32">
        <v>14139</v>
      </c>
      <c r="B58">
        <v>21770.95</v>
      </c>
      <c r="D58" t="e">
        <f>SUM(C56:E56)</f>
        <v>#REF!</v>
      </c>
      <c r="E58"/>
      <c r="H58" s="32">
        <f>SUM(H2:H53)</f>
        <v>21700.954154031049</v>
      </c>
      <c r="I58" t="e">
        <f>SUM(#REF!)</f>
        <v>#REF!</v>
      </c>
    </row>
    <row r="59" spans="1:9" x14ac:dyDescent="0.25">
      <c r="D59">
        <f>27423/13685.95</f>
        <v>2.0037337561513815</v>
      </c>
      <c r="E59"/>
    </row>
    <row r="60" spans="1:9" x14ac:dyDescent="0.25">
      <c r="D60">
        <f>13635.95/27423</f>
        <v>0.49724501330999527</v>
      </c>
      <c r="E60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GENERALE</vt:lpstr>
      <vt:lpstr>TESSERATI</vt:lpstr>
      <vt:lpstr>CAMPIONATI</vt:lpstr>
      <vt:lpstr>DISCREZIONALE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PITTAU</dc:creator>
  <cp:lastModifiedBy>Delegato Sud Sardegna</cp:lastModifiedBy>
  <cp:lastPrinted>2023-10-07T09:29:42Z</cp:lastPrinted>
  <dcterms:created xsi:type="dcterms:W3CDTF">2023-09-08T19:15:33Z</dcterms:created>
  <dcterms:modified xsi:type="dcterms:W3CDTF">2024-09-28T16:31:43Z</dcterms:modified>
</cp:coreProperties>
</file>