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tente/Library/Mobile Documents/com~apple~CloudDocs/Contributi regione L.1 2023/"/>
    </mc:Choice>
  </mc:AlternateContent>
  <xr:revisionPtr revIDLastSave="0" documentId="13_ncr:1_{D55838DF-7291-F942-8472-2610A174BF60}" xr6:coauthVersionLast="47" xr6:coauthVersionMax="47" xr10:uidLastSave="{00000000-0000-0000-0000-000000000000}"/>
  <bookViews>
    <workbookView xWindow="0" yWindow="500" windowWidth="28800" windowHeight="16380" xr2:uid="{361FDF60-BEA0-D74B-BC65-D31AB11A805E}"/>
  </bookViews>
  <sheets>
    <sheet name="GENERALE" sheetId="1" r:id="rId1"/>
    <sheet name="TESSERATI" sheetId="2" r:id="rId2"/>
    <sheet name="CAMPIONATI" sheetId="3" r:id="rId3"/>
    <sheet name="DISCREZIONALE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2" i="1"/>
  <c r="J49" i="4"/>
  <c r="I66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2" i="1"/>
  <c r="H66" i="1" s="1"/>
  <c r="F64" i="1"/>
  <c r="F63" i="1"/>
  <c r="F62" i="1"/>
  <c r="F27" i="1"/>
  <c r="F26" i="1"/>
  <c r="F25" i="1"/>
  <c r="F24" i="1"/>
  <c r="F23" i="1"/>
  <c r="F22" i="1"/>
  <c r="F21" i="1"/>
  <c r="F20" i="1"/>
  <c r="F18" i="1"/>
  <c r="F19" i="1"/>
  <c r="F17" i="1"/>
  <c r="F16" i="1"/>
  <c r="F15" i="1"/>
  <c r="F14" i="1"/>
  <c r="F13" i="1"/>
  <c r="F12" i="1"/>
  <c r="F11" i="1"/>
  <c r="H50" i="4"/>
  <c r="G50" i="4"/>
  <c r="E50" i="4"/>
  <c r="D50" i="4"/>
  <c r="C50" i="4"/>
  <c r="B50" i="4"/>
  <c r="G49" i="4"/>
  <c r="G47" i="4"/>
  <c r="J47" i="4" s="1"/>
  <c r="G46" i="4"/>
  <c r="J46" i="4" s="1"/>
  <c r="G45" i="4"/>
  <c r="J45" i="4" s="1"/>
  <c r="G44" i="4"/>
  <c r="J44" i="4" s="1"/>
  <c r="G43" i="4"/>
  <c r="J43" i="4" s="1"/>
  <c r="G42" i="4"/>
  <c r="J42" i="4" s="1"/>
  <c r="G41" i="4"/>
  <c r="J41" i="4" s="1"/>
  <c r="G40" i="4"/>
  <c r="J40" i="4" s="1"/>
  <c r="G39" i="4"/>
  <c r="J39" i="4" s="1"/>
  <c r="G38" i="4"/>
  <c r="J38" i="4" s="1"/>
  <c r="G37" i="4"/>
  <c r="J37" i="4" s="1"/>
  <c r="G36" i="4"/>
  <c r="J36" i="4" s="1"/>
  <c r="G35" i="4"/>
  <c r="J35" i="4" s="1"/>
  <c r="G34" i="4"/>
  <c r="J34" i="4" s="1"/>
  <c r="G33" i="4"/>
  <c r="J33" i="4" s="1"/>
  <c r="G32" i="4"/>
  <c r="J32" i="4" s="1"/>
  <c r="G31" i="4"/>
  <c r="J31" i="4" s="1"/>
  <c r="G30" i="4"/>
  <c r="J30" i="4" s="1"/>
  <c r="G29" i="4"/>
  <c r="J29" i="4" s="1"/>
  <c r="G28" i="4"/>
  <c r="J28" i="4" s="1"/>
  <c r="G27" i="4"/>
  <c r="J27" i="4" s="1"/>
  <c r="G26" i="4"/>
  <c r="J26" i="4" s="1"/>
  <c r="G25" i="4"/>
  <c r="J25" i="4" s="1"/>
  <c r="G24" i="4"/>
  <c r="J24" i="4" s="1"/>
  <c r="G23" i="4"/>
  <c r="J23" i="4" s="1"/>
  <c r="G22" i="4"/>
  <c r="J22" i="4" s="1"/>
  <c r="G21" i="4"/>
  <c r="J21" i="4" s="1"/>
  <c r="G20" i="4"/>
  <c r="J20" i="4" s="1"/>
  <c r="G19" i="4"/>
  <c r="J19" i="4" s="1"/>
  <c r="G18" i="4"/>
  <c r="J18" i="4" s="1"/>
  <c r="G17" i="4"/>
  <c r="J17" i="4" s="1"/>
  <c r="G16" i="4"/>
  <c r="J16" i="4" s="1"/>
  <c r="G15" i="4"/>
  <c r="J15" i="4" s="1"/>
  <c r="G14" i="4"/>
  <c r="J14" i="4" s="1"/>
  <c r="G13" i="4"/>
  <c r="J13" i="4" s="1"/>
  <c r="G12" i="4"/>
  <c r="J12" i="4" s="1"/>
  <c r="G11" i="4"/>
  <c r="J11" i="4" s="1"/>
  <c r="G10" i="4"/>
  <c r="J10" i="4" s="1"/>
  <c r="G9" i="4"/>
  <c r="J9" i="4" s="1"/>
  <c r="G8" i="4"/>
  <c r="J8" i="4" s="1"/>
  <c r="G7" i="4"/>
  <c r="J7" i="4" s="1"/>
  <c r="G6" i="4"/>
  <c r="J6" i="4" s="1"/>
  <c r="G5" i="4"/>
  <c r="J5" i="4" s="1"/>
  <c r="G4" i="4"/>
  <c r="J4" i="4" s="1"/>
  <c r="G3" i="4"/>
  <c r="J3" i="4" s="1"/>
  <c r="G2" i="4"/>
  <c r="J2" i="4" s="1"/>
  <c r="F55" i="3"/>
  <c r="I53" i="3"/>
  <c r="K53" i="3" s="1"/>
  <c r="L53" i="3" s="1"/>
  <c r="E53" i="3"/>
  <c r="I52" i="3"/>
  <c r="K52" i="3" s="1"/>
  <c r="L52" i="3" s="1"/>
  <c r="E52" i="3"/>
  <c r="K51" i="3"/>
  <c r="L51" i="3" s="1"/>
  <c r="I51" i="3"/>
  <c r="E51" i="3"/>
  <c r="E50" i="3"/>
  <c r="K50" i="3" s="1"/>
  <c r="L50" i="3" s="1"/>
  <c r="I49" i="3"/>
  <c r="K49" i="3" s="1"/>
  <c r="L49" i="3" s="1"/>
  <c r="E49" i="3"/>
  <c r="I48" i="3"/>
  <c r="E48" i="3"/>
  <c r="K48" i="3" s="1"/>
  <c r="L48" i="3" s="1"/>
  <c r="I47" i="3"/>
  <c r="K47" i="3" s="1"/>
  <c r="L47" i="3" s="1"/>
  <c r="E47" i="3"/>
  <c r="I46" i="3"/>
  <c r="E46" i="3"/>
  <c r="K46" i="3" s="1"/>
  <c r="L46" i="3" s="1"/>
  <c r="I45" i="3"/>
  <c r="K45" i="3" s="1"/>
  <c r="L45" i="3" s="1"/>
  <c r="E45" i="3"/>
  <c r="I44" i="3"/>
  <c r="E44" i="3"/>
  <c r="K44" i="3" s="1"/>
  <c r="L44" i="3" s="1"/>
  <c r="I43" i="3"/>
  <c r="K43" i="3" s="1"/>
  <c r="L43" i="3" s="1"/>
  <c r="E43" i="3"/>
  <c r="I42" i="3"/>
  <c r="E42" i="3"/>
  <c r="K42" i="3" s="1"/>
  <c r="L42" i="3" s="1"/>
  <c r="I41" i="3"/>
  <c r="K41" i="3" s="1"/>
  <c r="L41" i="3" s="1"/>
  <c r="E41" i="3"/>
  <c r="I40" i="3"/>
  <c r="E40" i="3"/>
  <c r="K40" i="3" s="1"/>
  <c r="L40" i="3" s="1"/>
  <c r="I39" i="3"/>
  <c r="K39" i="3" s="1"/>
  <c r="L39" i="3" s="1"/>
  <c r="E39" i="3"/>
  <c r="I38" i="3"/>
  <c r="E38" i="3"/>
  <c r="K38" i="3" s="1"/>
  <c r="L38" i="3" s="1"/>
  <c r="I37" i="3"/>
  <c r="K37" i="3" s="1"/>
  <c r="L37" i="3" s="1"/>
  <c r="E37" i="3"/>
  <c r="I36" i="3"/>
  <c r="E36" i="3"/>
  <c r="K36" i="3" s="1"/>
  <c r="L36" i="3" s="1"/>
  <c r="I35" i="3"/>
  <c r="K35" i="3" s="1"/>
  <c r="L35" i="3" s="1"/>
  <c r="E35" i="3"/>
  <c r="I34" i="3"/>
  <c r="E34" i="3"/>
  <c r="K34" i="3" s="1"/>
  <c r="L34" i="3" s="1"/>
  <c r="I33" i="3"/>
  <c r="K33" i="3" s="1"/>
  <c r="L33" i="3" s="1"/>
  <c r="E33" i="3"/>
  <c r="I32" i="3"/>
  <c r="E32" i="3"/>
  <c r="K32" i="3" s="1"/>
  <c r="L32" i="3" s="1"/>
  <c r="I31" i="3"/>
  <c r="K31" i="3" s="1"/>
  <c r="L31" i="3" s="1"/>
  <c r="E31" i="3"/>
  <c r="I30" i="3"/>
  <c r="E30" i="3"/>
  <c r="K30" i="3" s="1"/>
  <c r="L30" i="3" s="1"/>
  <c r="I29" i="3"/>
  <c r="K29" i="3" s="1"/>
  <c r="L29" i="3" s="1"/>
  <c r="E29" i="3"/>
  <c r="I28" i="3"/>
  <c r="E28" i="3"/>
  <c r="K28" i="3" s="1"/>
  <c r="L28" i="3" s="1"/>
  <c r="I27" i="3"/>
  <c r="K27" i="3" s="1"/>
  <c r="L27" i="3" s="1"/>
  <c r="E27" i="3"/>
  <c r="I26" i="3"/>
  <c r="E26" i="3"/>
  <c r="K26" i="3" s="1"/>
  <c r="L26" i="3" s="1"/>
  <c r="I25" i="3"/>
  <c r="K25" i="3" s="1"/>
  <c r="L25" i="3" s="1"/>
  <c r="E25" i="3"/>
  <c r="I24" i="3"/>
  <c r="E24" i="3"/>
  <c r="K24" i="3" s="1"/>
  <c r="L24" i="3" s="1"/>
  <c r="I23" i="3"/>
  <c r="K23" i="3" s="1"/>
  <c r="L23" i="3" s="1"/>
  <c r="E23" i="3"/>
  <c r="I22" i="3"/>
  <c r="E22" i="3"/>
  <c r="K22" i="3" s="1"/>
  <c r="L22" i="3" s="1"/>
  <c r="I21" i="3"/>
  <c r="K21" i="3" s="1"/>
  <c r="L21" i="3" s="1"/>
  <c r="E21" i="3"/>
  <c r="I20" i="3"/>
  <c r="E20" i="3"/>
  <c r="K20" i="3" s="1"/>
  <c r="L20" i="3" s="1"/>
  <c r="I19" i="3"/>
  <c r="K19" i="3" s="1"/>
  <c r="L19" i="3" s="1"/>
  <c r="E19" i="3"/>
  <c r="I18" i="3"/>
  <c r="E18" i="3"/>
  <c r="K18" i="3" s="1"/>
  <c r="L18" i="3" s="1"/>
  <c r="I17" i="3"/>
  <c r="K17" i="3" s="1"/>
  <c r="L17" i="3" s="1"/>
  <c r="E17" i="3"/>
  <c r="I16" i="3"/>
  <c r="E16" i="3"/>
  <c r="K16" i="3" s="1"/>
  <c r="L16" i="3" s="1"/>
  <c r="I15" i="3"/>
  <c r="K15" i="3" s="1"/>
  <c r="L15" i="3" s="1"/>
  <c r="E15" i="3"/>
  <c r="I14" i="3"/>
  <c r="E14" i="3"/>
  <c r="K14" i="3" s="1"/>
  <c r="L14" i="3" s="1"/>
  <c r="I13" i="3"/>
  <c r="K13" i="3" s="1"/>
  <c r="L13" i="3" s="1"/>
  <c r="E13" i="3"/>
  <c r="I12" i="3"/>
  <c r="E12" i="3"/>
  <c r="K12" i="3" s="1"/>
  <c r="L12" i="3" s="1"/>
  <c r="I11" i="3"/>
  <c r="K11" i="3" s="1"/>
  <c r="L11" i="3" s="1"/>
  <c r="E11" i="3"/>
  <c r="I10" i="3"/>
  <c r="E10" i="3"/>
  <c r="K10" i="3" s="1"/>
  <c r="L10" i="3" s="1"/>
  <c r="I9" i="3"/>
  <c r="K9" i="3" s="1"/>
  <c r="L9" i="3" s="1"/>
  <c r="E9" i="3"/>
  <c r="I8" i="3"/>
  <c r="E8" i="3"/>
  <c r="K8" i="3" s="1"/>
  <c r="L8" i="3" s="1"/>
  <c r="I7" i="3"/>
  <c r="K7" i="3" s="1"/>
  <c r="L7" i="3" s="1"/>
  <c r="E7" i="3"/>
  <c r="I6" i="3"/>
  <c r="E6" i="3"/>
  <c r="K6" i="3" s="1"/>
  <c r="L6" i="3" s="1"/>
  <c r="I5" i="3"/>
  <c r="K5" i="3" s="1"/>
  <c r="L5" i="3" s="1"/>
  <c r="E5" i="3"/>
  <c r="I4" i="3"/>
  <c r="E4" i="3"/>
  <c r="K4" i="3" s="1"/>
  <c r="L4" i="3" s="1"/>
  <c r="I3" i="3"/>
  <c r="K3" i="3" s="1"/>
  <c r="E3" i="3"/>
  <c r="K55" i="3" l="1"/>
  <c r="J55" i="3" s="1"/>
  <c r="L3" i="3"/>
  <c r="L55" i="3" s="1"/>
  <c r="F10" i="1" l="1"/>
  <c r="F9" i="1"/>
  <c r="F8" i="1"/>
  <c r="F6" i="1"/>
  <c r="F5" i="1"/>
  <c r="F7" i="1"/>
  <c r="F45" i="1"/>
  <c r="F2" i="1"/>
  <c r="F4" i="1"/>
  <c r="F3" i="1"/>
  <c r="F60" i="1"/>
  <c r="F52" i="1"/>
  <c r="F51" i="1"/>
  <c r="F58" i="1"/>
  <c r="F49" i="1"/>
  <c r="F57" i="1"/>
  <c r="F48" i="1"/>
  <c r="F61" i="1"/>
  <c r="F47" i="1"/>
  <c r="F46" i="1"/>
  <c r="F44" i="1"/>
  <c r="F37" i="1"/>
  <c r="F53" i="1"/>
  <c r="F43" i="1"/>
  <c r="F56" i="1"/>
  <c r="F38" i="1"/>
  <c r="F55" i="1"/>
  <c r="F35" i="1"/>
  <c r="F54" i="1"/>
  <c r="F36" i="1"/>
  <c r="F40" i="1"/>
  <c r="F39" i="1"/>
  <c r="F32" i="1"/>
  <c r="F42" i="1"/>
  <c r="F59" i="1"/>
  <c r="F30" i="1"/>
  <c r="F41" i="1"/>
  <c r="F29" i="1"/>
  <c r="F33" i="1"/>
  <c r="F28" i="1"/>
  <c r="F31" i="1"/>
  <c r="F34" i="1"/>
  <c r="F50" i="1"/>
  <c r="D37" i="1"/>
  <c r="D53" i="1"/>
  <c r="D60" i="1"/>
  <c r="D52" i="1"/>
  <c r="D51" i="1"/>
  <c r="D58" i="1"/>
  <c r="D49" i="1"/>
  <c r="D57" i="1"/>
  <c r="D48" i="1"/>
  <c r="D61" i="1"/>
  <c r="D47" i="1"/>
  <c r="D46" i="1"/>
  <c r="D44" i="1"/>
  <c r="D43" i="1"/>
  <c r="D56" i="1"/>
  <c r="D38" i="1"/>
  <c r="D21" i="1"/>
  <c r="D55" i="1"/>
  <c r="D35" i="1"/>
  <c r="D54" i="1"/>
  <c r="D36" i="1"/>
  <c r="D40" i="1"/>
  <c r="D39" i="1"/>
  <c r="D32" i="1"/>
  <c r="D59" i="1"/>
  <c r="D42" i="1"/>
  <c r="D30" i="1"/>
  <c r="D41" i="1"/>
  <c r="D29" i="1"/>
  <c r="D33" i="1"/>
  <c r="D45" i="1"/>
  <c r="D28" i="1"/>
  <c r="D31" i="1"/>
  <c r="D34" i="1"/>
  <c r="D50" i="1"/>
  <c r="D64" i="1"/>
  <c r="D63" i="1"/>
  <c r="D62" i="1"/>
  <c r="D27" i="1"/>
  <c r="D26" i="1"/>
  <c r="D25" i="1"/>
  <c r="D24" i="1"/>
  <c r="D23" i="1"/>
  <c r="D22" i="1"/>
  <c r="D17" i="1"/>
  <c r="D20" i="1"/>
  <c r="D19" i="1"/>
  <c r="D18" i="1"/>
  <c r="D14" i="1"/>
  <c r="D16" i="1"/>
  <c r="D15" i="1"/>
  <c r="D13" i="1"/>
  <c r="D12" i="1"/>
  <c r="D11" i="1"/>
  <c r="D10" i="1"/>
  <c r="D9" i="1"/>
  <c r="D8" i="1"/>
  <c r="D7" i="1"/>
  <c r="D6" i="1"/>
  <c r="D5" i="1"/>
  <c r="D4" i="1"/>
  <c r="D3" i="1"/>
  <c r="J68" i="2"/>
  <c r="J69" i="2" s="1"/>
  <c r="I68" i="2"/>
  <c r="I69" i="2" s="1"/>
  <c r="H68" i="2"/>
  <c r="K68" i="2" s="1"/>
  <c r="K69" i="2" s="1"/>
  <c r="D68" i="2"/>
  <c r="D69" i="2" s="1"/>
  <c r="C68" i="2"/>
  <c r="C69" i="2" s="1"/>
  <c r="B68" i="2"/>
  <c r="E68" i="2" s="1"/>
  <c r="E69" i="2" s="1"/>
  <c r="K65" i="2"/>
  <c r="L65" i="2" s="1"/>
  <c r="E65" i="2"/>
  <c r="F65" i="2" s="1"/>
  <c r="K64" i="2"/>
  <c r="L64" i="2" s="1"/>
  <c r="E64" i="2"/>
  <c r="F64" i="2" s="1"/>
  <c r="K63" i="2"/>
  <c r="L63" i="2" s="1"/>
  <c r="E63" i="2"/>
  <c r="F63" i="2" s="1"/>
  <c r="K62" i="2"/>
  <c r="L62" i="2" s="1"/>
  <c r="E62" i="2"/>
  <c r="F62" i="2" s="1"/>
  <c r="K61" i="2"/>
  <c r="L61" i="2" s="1"/>
  <c r="E61" i="2"/>
  <c r="F61" i="2" s="1"/>
  <c r="K60" i="2"/>
  <c r="L60" i="2" s="1"/>
  <c r="E60" i="2"/>
  <c r="F60" i="2" s="1"/>
  <c r="K59" i="2"/>
  <c r="L59" i="2" s="1"/>
  <c r="E59" i="2"/>
  <c r="F59" i="2" s="1"/>
  <c r="K58" i="2"/>
  <c r="L58" i="2" s="1"/>
  <c r="E58" i="2"/>
  <c r="F58" i="2" s="1"/>
  <c r="K57" i="2"/>
  <c r="L57" i="2" s="1"/>
  <c r="E57" i="2"/>
  <c r="F57" i="2" s="1"/>
  <c r="K56" i="2"/>
  <c r="L56" i="2" s="1"/>
  <c r="E56" i="2"/>
  <c r="F56" i="2" s="1"/>
  <c r="K55" i="2"/>
  <c r="L55" i="2" s="1"/>
  <c r="E55" i="2"/>
  <c r="F55" i="2" s="1"/>
  <c r="K54" i="2"/>
  <c r="L54" i="2" s="1"/>
  <c r="E54" i="2"/>
  <c r="F54" i="2" s="1"/>
  <c r="K53" i="2"/>
  <c r="L53" i="2" s="1"/>
  <c r="E53" i="2"/>
  <c r="F53" i="2" s="1"/>
  <c r="K52" i="2"/>
  <c r="L52" i="2" s="1"/>
  <c r="E52" i="2"/>
  <c r="F52" i="2" s="1"/>
  <c r="K51" i="2"/>
  <c r="L51" i="2" s="1"/>
  <c r="E51" i="2"/>
  <c r="F51" i="2" s="1"/>
  <c r="K50" i="2"/>
  <c r="L50" i="2" s="1"/>
  <c r="E50" i="2"/>
  <c r="F50" i="2" s="1"/>
  <c r="K49" i="2"/>
  <c r="L49" i="2" s="1"/>
  <c r="E49" i="2"/>
  <c r="F49" i="2" s="1"/>
  <c r="K48" i="2"/>
  <c r="L48" i="2" s="1"/>
  <c r="E48" i="2"/>
  <c r="F48" i="2" s="1"/>
  <c r="K47" i="2"/>
  <c r="L47" i="2" s="1"/>
  <c r="E47" i="2"/>
  <c r="F47" i="2" s="1"/>
  <c r="K46" i="2"/>
  <c r="L46" i="2" s="1"/>
  <c r="E46" i="2"/>
  <c r="F46" i="2" s="1"/>
  <c r="K45" i="2"/>
  <c r="L45" i="2" s="1"/>
  <c r="E45" i="2"/>
  <c r="F45" i="2" s="1"/>
  <c r="K44" i="2"/>
  <c r="L44" i="2" s="1"/>
  <c r="E44" i="2"/>
  <c r="F44" i="2" s="1"/>
  <c r="K43" i="2"/>
  <c r="L43" i="2" s="1"/>
  <c r="E43" i="2"/>
  <c r="F43" i="2" s="1"/>
  <c r="K42" i="2"/>
  <c r="L42" i="2" s="1"/>
  <c r="E42" i="2"/>
  <c r="F42" i="2" s="1"/>
  <c r="K41" i="2"/>
  <c r="L41" i="2" s="1"/>
  <c r="E41" i="2"/>
  <c r="F41" i="2" s="1"/>
  <c r="K40" i="2"/>
  <c r="L40" i="2" s="1"/>
  <c r="E40" i="2"/>
  <c r="F40" i="2" s="1"/>
  <c r="K39" i="2"/>
  <c r="L39" i="2" s="1"/>
  <c r="E39" i="2"/>
  <c r="F39" i="2" s="1"/>
  <c r="K38" i="2"/>
  <c r="L38" i="2" s="1"/>
  <c r="E38" i="2"/>
  <c r="F38" i="2" s="1"/>
  <c r="K37" i="2"/>
  <c r="L37" i="2" s="1"/>
  <c r="E37" i="2"/>
  <c r="F37" i="2" s="1"/>
  <c r="K36" i="2"/>
  <c r="L36" i="2" s="1"/>
  <c r="E36" i="2"/>
  <c r="F36" i="2" s="1"/>
  <c r="K35" i="2"/>
  <c r="L35" i="2" s="1"/>
  <c r="E35" i="2"/>
  <c r="F35" i="2" s="1"/>
  <c r="K34" i="2"/>
  <c r="L34" i="2" s="1"/>
  <c r="E34" i="2"/>
  <c r="F34" i="2" s="1"/>
  <c r="K33" i="2"/>
  <c r="L33" i="2" s="1"/>
  <c r="E33" i="2"/>
  <c r="F33" i="2" s="1"/>
  <c r="K32" i="2"/>
  <c r="L32" i="2" s="1"/>
  <c r="E32" i="2"/>
  <c r="F32" i="2" s="1"/>
  <c r="K31" i="2"/>
  <c r="L31" i="2" s="1"/>
  <c r="E31" i="2"/>
  <c r="F31" i="2" s="1"/>
  <c r="K30" i="2"/>
  <c r="L30" i="2" s="1"/>
  <c r="E30" i="2"/>
  <c r="F30" i="2" s="1"/>
  <c r="K29" i="2"/>
  <c r="L29" i="2" s="1"/>
  <c r="E29" i="2"/>
  <c r="F29" i="2" s="1"/>
  <c r="K28" i="2"/>
  <c r="L28" i="2" s="1"/>
  <c r="E28" i="2"/>
  <c r="F28" i="2" s="1"/>
  <c r="K27" i="2"/>
  <c r="L27" i="2" s="1"/>
  <c r="E27" i="2"/>
  <c r="F27" i="2" s="1"/>
  <c r="K26" i="2"/>
  <c r="L26" i="2" s="1"/>
  <c r="E26" i="2"/>
  <c r="F26" i="2" s="1"/>
  <c r="K25" i="2"/>
  <c r="L25" i="2" s="1"/>
  <c r="E25" i="2"/>
  <c r="F25" i="2" s="1"/>
  <c r="K24" i="2"/>
  <c r="L24" i="2" s="1"/>
  <c r="E24" i="2"/>
  <c r="F24" i="2" s="1"/>
  <c r="K23" i="2"/>
  <c r="L23" i="2" s="1"/>
  <c r="E23" i="2"/>
  <c r="F23" i="2" s="1"/>
  <c r="K22" i="2"/>
  <c r="L22" i="2" s="1"/>
  <c r="E22" i="2"/>
  <c r="F22" i="2" s="1"/>
  <c r="K21" i="2"/>
  <c r="L21" i="2" s="1"/>
  <c r="E21" i="2"/>
  <c r="F21" i="2" s="1"/>
  <c r="K20" i="2"/>
  <c r="L20" i="2" s="1"/>
  <c r="E20" i="2"/>
  <c r="F20" i="2" s="1"/>
  <c r="K19" i="2"/>
  <c r="L19" i="2" s="1"/>
  <c r="E19" i="2"/>
  <c r="F19" i="2" s="1"/>
  <c r="K18" i="2"/>
  <c r="L18" i="2" s="1"/>
  <c r="E18" i="2"/>
  <c r="F18" i="2" s="1"/>
  <c r="K17" i="2"/>
  <c r="L17" i="2" s="1"/>
  <c r="E17" i="2"/>
  <c r="F17" i="2" s="1"/>
  <c r="K16" i="2"/>
  <c r="L16" i="2" s="1"/>
  <c r="E16" i="2"/>
  <c r="F16" i="2" s="1"/>
  <c r="K15" i="2"/>
  <c r="L15" i="2" s="1"/>
  <c r="E15" i="2"/>
  <c r="F15" i="2" s="1"/>
  <c r="K14" i="2"/>
  <c r="L14" i="2" s="1"/>
  <c r="E14" i="2"/>
  <c r="F14" i="2" s="1"/>
  <c r="K13" i="2"/>
  <c r="L13" i="2" s="1"/>
  <c r="E13" i="2"/>
  <c r="F13" i="2" s="1"/>
  <c r="K12" i="2"/>
  <c r="L12" i="2" s="1"/>
  <c r="E12" i="2"/>
  <c r="F12" i="2" s="1"/>
  <c r="K11" i="2"/>
  <c r="L11" i="2" s="1"/>
  <c r="E11" i="2"/>
  <c r="F11" i="2" s="1"/>
  <c r="K10" i="2"/>
  <c r="L10" i="2" s="1"/>
  <c r="E10" i="2"/>
  <c r="F10" i="2" s="1"/>
  <c r="K9" i="2"/>
  <c r="L9" i="2" s="1"/>
  <c r="E9" i="2"/>
  <c r="F9" i="2" s="1"/>
  <c r="K8" i="2"/>
  <c r="L8" i="2" s="1"/>
  <c r="E8" i="2"/>
  <c r="F8" i="2" s="1"/>
  <c r="K7" i="2"/>
  <c r="L7" i="2" s="1"/>
  <c r="E7" i="2"/>
  <c r="F7" i="2" s="1"/>
  <c r="K6" i="2"/>
  <c r="L6" i="2" s="1"/>
  <c r="E6" i="2"/>
  <c r="F6" i="2" s="1"/>
  <c r="K5" i="2"/>
  <c r="L5" i="2" s="1"/>
  <c r="E5" i="2"/>
  <c r="F5" i="2" s="1"/>
  <c r="K4" i="2"/>
  <c r="L4" i="2" s="1"/>
  <c r="E4" i="2"/>
  <c r="F4" i="2" s="1"/>
  <c r="K3" i="2"/>
  <c r="L3" i="2" s="1"/>
  <c r="E3" i="2"/>
  <c r="F3" i="2" s="1"/>
  <c r="D2" i="1"/>
  <c r="B3" i="1"/>
  <c r="B66" i="1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2" i="1"/>
  <c r="F66" i="1" l="1"/>
  <c r="D66" i="1"/>
  <c r="L68" i="2"/>
  <c r="F68" i="2"/>
  <c r="H69" i="2"/>
</calcChain>
</file>

<file path=xl/sharedStrings.xml><?xml version="1.0" encoding="utf-8"?>
<sst xmlns="http://schemas.openxmlformats.org/spreadsheetml/2006/main" count="260" uniqueCount="151">
  <si>
    <t>A.S.D. DANCE POINT ACADEMY</t>
  </si>
  <si>
    <t>A.S.D. MOOVING DANCE</t>
  </si>
  <si>
    <t>ELLEDANCE</t>
  </si>
  <si>
    <t>Associazione sportiva Nuoro Danza</t>
  </si>
  <si>
    <t>A.S.D.Martin's Latin Club </t>
  </si>
  <si>
    <t>A.S.D. Dance Explosion Sardegna</t>
  </si>
  <si>
    <t>ASD DANZE SENORBì</t>
  </si>
  <si>
    <t>A.S.D. SETTIMO DANCE SPORT</t>
  </si>
  <si>
    <t>Evolution Dance Academy A.S.D.</t>
  </si>
  <si>
    <t>CUBAN CLUB</t>
  </si>
  <si>
    <t>LAST DANCE POWER</t>
  </si>
  <si>
    <t>10 DANCE ITALIA</t>
  </si>
  <si>
    <t>Mr. JUMP</t>
  </si>
  <si>
    <t>A.S.D Adrenalina Dance School</t>
  </si>
  <si>
    <t>Master International Dance School</t>
  </si>
  <si>
    <t>SPORT  TIME</t>
  </si>
  <si>
    <t>ASD ML Dance Club</t>
  </si>
  <si>
    <t>B CLUB SSD ARL</t>
  </si>
  <si>
    <t>A.S.D CONNESSIONE LATINA &amp; FITNESS</t>
  </si>
  <si>
    <t>A.S.D. Futura Dancing School</t>
  </si>
  <si>
    <t>ASD DANCE POINT SMERALDA</t>
  </si>
  <si>
    <t>A.S.D. SUSY DANCE STUDIO</t>
  </si>
  <si>
    <t>Vivir Danzando s.s.d. a r.l.</t>
  </si>
  <si>
    <t>A.S.D. TEAM LUX</t>
  </si>
  <si>
    <t>QUE ARTE! A.S.D.</t>
  </si>
  <si>
    <t>DREAM DANCE</t>
  </si>
  <si>
    <t>ASD DANCE SCHOOL NUMBER ONE</t>
  </si>
  <si>
    <t>A.S.D. CENTRO STUDIO DANZE VILLAMAR</t>
  </si>
  <si>
    <t>DANCE AND FITNESS</t>
  </si>
  <si>
    <t>NUMERO UNO SARDEGNA</t>
  </si>
  <si>
    <t>DANCEOZIERI ACADEMY</t>
  </si>
  <si>
    <t>DANCE POINT</t>
  </si>
  <si>
    <t>ASD Centro Sportivo Black Stars</t>
  </si>
  <si>
    <t>SOLAIRE DANCE ASD</t>
  </si>
  <si>
    <t>ASD MAMBO DANCE 2000 E FITNESS</t>
  </si>
  <si>
    <t>A.S.D. NEW DANCING STARS</t>
  </si>
  <si>
    <t>MACOMER DANCE</t>
  </si>
  <si>
    <t>DANCE STUDIO PLOAGHE</t>
  </si>
  <si>
    <t>DANCE FLOOR</t>
  </si>
  <si>
    <t>LATIN CARIBE</t>
  </si>
  <si>
    <t>A.S.D  LATIN STYLE</t>
  </si>
  <si>
    <t>A.S.D. TRIPUDIUM DANZE</t>
  </si>
  <si>
    <t>A.S.D. ALESSANDRA CELESTIAL DANCE</t>
  </si>
  <si>
    <t>F. ART STUDIO DANCE ACADEMY</t>
  </si>
  <si>
    <t>BATUCA DANCE</t>
  </si>
  <si>
    <t>INTERNATIONAL DANCING STAR'S</t>
  </si>
  <si>
    <t>A.S.D. STUDIO DANZA LATINA</t>
  </si>
  <si>
    <t>A.S.D PROGETTO DANZA</t>
  </si>
  <si>
    <t>GRAN BALLO NEW DANCE</t>
  </si>
  <si>
    <t>A.S.D. CIBIESSE ELMAS</t>
  </si>
  <si>
    <t>ROYAL DANCE NG</t>
  </si>
  <si>
    <t>A.S.D. DANCE FEELINGS</t>
  </si>
  <si>
    <t>ASD MAGALENHA RODANCE</t>
  </si>
  <si>
    <t>POLISPORTIVA GONONE DORGALI</t>
  </si>
  <si>
    <t>FLASH DANCE E FITNESS</t>
  </si>
  <si>
    <t>A.S.D. A.M. DANCING</t>
  </si>
  <si>
    <t>G &amp; S LATIN DANCE</t>
  </si>
  <si>
    <t>DANCE POINT SASSARI</t>
  </si>
  <si>
    <t>ASD WITTY BEAT</t>
  </si>
  <si>
    <t>NUMERO UNO LATIN EMPIRE</t>
  </si>
  <si>
    <t>ASD TIME TO DANCE</t>
  </si>
  <si>
    <t>MASA FITNESS CLUB</t>
  </si>
  <si>
    <t>LS Centro Studi Danza</t>
  </si>
  <si>
    <t>Denominazione</t>
  </si>
  <si>
    <t xml:space="preserve">Parti Uguali </t>
  </si>
  <si>
    <t>Partecip.</t>
  </si>
  <si>
    <t>Campionati</t>
  </si>
  <si>
    <t xml:space="preserve">DISCREZIONALE </t>
  </si>
  <si>
    <t>Totale</t>
  </si>
  <si>
    <t>MEDIA TRIENNALE</t>
  </si>
  <si>
    <t xml:space="preserve">TOTALE </t>
  </si>
  <si>
    <t>ASD CENTRO SPORTIVO BLACK STARS</t>
  </si>
  <si>
    <t>A.S.D  LATIN STYLE</t>
  </si>
  <si>
    <t>A.S.D. DANCE EXPLOSION SARDEGNA</t>
  </si>
  <si>
    <t>ASSOCIAZIONE SPORTIVA NUORO DANZA</t>
  </si>
  <si>
    <t xml:space="preserve">A.S.D.MARTIN'S LATIN CLUB </t>
  </si>
  <si>
    <t>EVOLUTION DANCE ACADEMY A.S.D.</t>
  </si>
  <si>
    <t>A.S.D ADRENALINA DANCE SCHOOL</t>
  </si>
  <si>
    <t xml:space="preserve">MASTER INTERNATIONAL DANCE SCHOOL </t>
  </si>
  <si>
    <t>ASD ML DANCE CLUB</t>
  </si>
  <si>
    <t>SPORT  TIME</t>
  </si>
  <si>
    <t>A.S.D. FUTURA DANCING SCHOOL</t>
  </si>
  <si>
    <t>VIVIR DANZANDO S.S.D. A R.L.</t>
  </si>
  <si>
    <t xml:space="preserve">LS CENTRO STUDI DANZA </t>
  </si>
  <si>
    <t>G</t>
  </si>
  <si>
    <t>I</t>
  </si>
  <si>
    <t>O</t>
  </si>
  <si>
    <t>V</t>
  </si>
  <si>
    <t>A</t>
  </si>
  <si>
    <t>N</t>
  </si>
  <si>
    <t>L</t>
  </si>
  <si>
    <t>E</t>
  </si>
  <si>
    <t>C</t>
  </si>
  <si>
    <t>Totali €</t>
  </si>
  <si>
    <t>Media tesserati 21/23</t>
  </si>
  <si>
    <t>Giovanili 21/23</t>
  </si>
  <si>
    <t xml:space="preserve">ASSOLUTO </t>
  </si>
  <si>
    <t>CONTEST-CONCORSI-SC</t>
  </si>
  <si>
    <t>COEFF.</t>
  </si>
  <si>
    <t xml:space="preserve">TOTALE CN SC </t>
  </si>
  <si>
    <t>ITALIANO</t>
  </si>
  <si>
    <t xml:space="preserve">REGIONALE </t>
  </si>
  <si>
    <t>TOR. REG</t>
  </si>
  <si>
    <t>SPORT TIME </t>
  </si>
  <si>
    <t>ASD MOOVING DANCE </t>
  </si>
  <si>
    <t>ADRENALINA DANCE SCHOOL </t>
  </si>
  <si>
    <t>G S LATIN DANCE </t>
  </si>
  <si>
    <t>MACOMER DANCE </t>
  </si>
  <si>
    <t xml:space="preserve">10 DANZE ITALIA </t>
  </si>
  <si>
    <t>DANCE POINT </t>
  </si>
  <si>
    <t>A.M DANCING </t>
  </si>
  <si>
    <t>ELLEDANCE </t>
  </si>
  <si>
    <t>ASD DANZE SENORBI</t>
  </si>
  <si>
    <t>ASD DANCE SCHOOL NUMBER ONE </t>
  </si>
  <si>
    <t>ASD PROGETTO DANZA</t>
  </si>
  <si>
    <t>ASD NEW DANCING STARS</t>
  </si>
  <si>
    <t>F.ART STUDIO DANCE ACADEMY </t>
  </si>
  <si>
    <t xml:space="preserve">GRAN BALLO NEW DANCE </t>
  </si>
  <si>
    <t>ASD DANCE POINT ACADEMY </t>
  </si>
  <si>
    <t>DANCE STUDIO PLOAGHE </t>
  </si>
  <si>
    <t>ASD SUSY DANCE STUDIO </t>
  </si>
  <si>
    <t xml:space="preserve">DREAM DANCE </t>
  </si>
  <si>
    <t>ML DANCE CLUB </t>
  </si>
  <si>
    <t>ASD SETTIMO DANCE STUDIO </t>
  </si>
  <si>
    <t>STUDIO DANZA LATINA </t>
  </si>
  <si>
    <t>MASTER INTERNATIONAL DANCE SCHOOL</t>
  </si>
  <si>
    <t>MR.JUMP</t>
  </si>
  <si>
    <t>ASD ALESSANDRA CELESTIAL DANCE </t>
  </si>
  <si>
    <t>ASD C.S BLACK STARS</t>
  </si>
  <si>
    <t>EVOLUTION DANCE ACADEMY </t>
  </si>
  <si>
    <t>ASD TRIPUDIUM DANZE </t>
  </si>
  <si>
    <t>LATIN CARIBE </t>
  </si>
  <si>
    <t xml:space="preserve">LS CENTRO STUDIO DANZA </t>
  </si>
  <si>
    <t>SOLAIRE DANCE </t>
  </si>
  <si>
    <t>ROYAL DANCE NG </t>
  </si>
  <si>
    <t>ASD MARTIN’S LATIN CLUB</t>
  </si>
  <si>
    <t>A.S.D.CENTRO STUDIO DANZE VILLAMAR</t>
  </si>
  <si>
    <t>ASD TEAM LUX </t>
  </si>
  <si>
    <t>ASD DANCE AND FITNESS</t>
  </si>
  <si>
    <t>ASD CIBIESSE ELMAS</t>
  </si>
  <si>
    <t>ASD CONNESSIONE LATINA </t>
  </si>
  <si>
    <t>ASD INTERNATIONAL DANCING STAR’S</t>
  </si>
  <si>
    <t>ASD DANCE EXPLOSION SARDEGNA </t>
  </si>
  <si>
    <t>ASD MAGALENHA RODANCE </t>
  </si>
  <si>
    <t xml:space="preserve">NUMERO UNO LATIN EMPIRE </t>
  </si>
  <si>
    <t>ASD DANCE FEELINGS </t>
  </si>
  <si>
    <t xml:space="preserve">VIVIR DANZANDO </t>
  </si>
  <si>
    <t xml:space="preserve">UDG Cs </t>
  </si>
  <si>
    <t xml:space="preserve">Trofeo Coni </t>
  </si>
  <si>
    <t>ASD MAMBO DANCE 2000 AND FITNESS</t>
  </si>
  <si>
    <t xml:space="preserve">Pubblicato il 25 settembre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</si>
</sst>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#,##0.00\ &quot;€&quot;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Helvetica Neue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Helvetica Neue"/>
      <family val="2"/>
    </font>
    <font>
      <sz val="14"/>
      <color rgb="FF000000"/>
      <name val="Helvetica Neue"/>
      <family val="2"/>
    </font>
    <font>
      <sz val="14"/>
      <color theme="1"/>
      <name val="Helvetica Neue"/>
      <family val="2"/>
    </font>
    <font>
      <b/>
      <sz val="14"/>
      <color theme="1"/>
      <name val="Helvetica Neue"/>
      <family val="2"/>
    </font>
    <font>
      <sz val="11"/>
      <color theme="1"/>
      <name val="Helvetica Neue"/>
      <family val="2"/>
    </font>
    <font>
      <b/>
      <sz val="11"/>
      <color theme="1"/>
      <name val="Helvetica Neue"/>
      <family val="2"/>
    </font>
    <font>
      <sz val="14"/>
      <color theme="1"/>
      <name val="Helvetica"/>
      <family val="2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7" fillId="0" borderId="1" xfId="0" applyNumberFormat="1" applyFont="1" applyBorder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165" fontId="11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4" fontId="7" fillId="0" borderId="0" xfId="1" applyFont="1"/>
    <xf numFmtId="0" fontId="7" fillId="0" borderId="0" xfId="0" applyFont="1" applyAlignment="1">
      <alignment horizontal="center" vertical="center"/>
    </xf>
    <xf numFmtId="164" fontId="7" fillId="0" borderId="0" xfId="0" applyNumberFormat="1" applyFont="1"/>
    <xf numFmtId="164" fontId="5" fillId="0" borderId="0" xfId="0" applyNumberFormat="1" applyFont="1"/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9" fillId="0" borderId="0" xfId="0" applyFont="1"/>
    <xf numFmtId="164" fontId="7" fillId="0" borderId="0" xfId="0" applyNumberFormat="1" applyFont="1" applyAlignment="1">
      <alignment horizontal="center" vertical="center"/>
    </xf>
    <xf numFmtId="0" fontId="14" fillId="0" borderId="0" xfId="0" applyFont="1"/>
    <xf numFmtId="164" fontId="15" fillId="0" borderId="0" xfId="0" applyNumberFormat="1" applyFont="1" applyAlignment="1">
      <alignment horizontal="center"/>
    </xf>
    <xf numFmtId="0" fontId="9" fillId="2" borderId="0" xfId="0" applyFont="1" applyFill="1"/>
    <xf numFmtId="0" fontId="14" fillId="2" borderId="0" xfId="0" applyFont="1" applyFill="1"/>
    <xf numFmtId="0" fontId="7" fillId="2" borderId="0" xfId="0" applyFont="1" applyFill="1"/>
    <xf numFmtId="164" fontId="7" fillId="2" borderId="0" xfId="0" applyNumberFormat="1" applyFont="1" applyFill="1"/>
    <xf numFmtId="164" fontId="5" fillId="2" borderId="0" xfId="0" applyNumberFormat="1" applyFont="1" applyFill="1"/>
    <xf numFmtId="0" fontId="2" fillId="0" borderId="0" xfId="0" applyFont="1"/>
    <xf numFmtId="0" fontId="5" fillId="0" borderId="0" xfId="0" applyFont="1"/>
    <xf numFmtId="4" fontId="5" fillId="0" borderId="0" xfId="0" applyNumberFormat="1" applyFont="1"/>
    <xf numFmtId="44" fontId="8" fillId="0" borderId="0" xfId="1" applyFont="1" applyAlignment="1">
      <alignment horizontal="center"/>
    </xf>
    <xf numFmtId="164" fontId="7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4" fontId="7" fillId="4" borderId="0" xfId="1" applyFont="1" applyFill="1"/>
    <xf numFmtId="44" fontId="7" fillId="5" borderId="0" xfId="1" applyFont="1" applyFill="1"/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2" xfId="0" applyFont="1" applyFill="1" applyBorder="1" applyAlignment="1">
      <alignment horizontal="center"/>
    </xf>
    <xf numFmtId="165" fontId="10" fillId="6" borderId="0" xfId="0" applyNumberFormat="1" applyFont="1" applyFill="1" applyBorder="1"/>
    <xf numFmtId="0" fontId="5" fillId="6" borderId="0" xfId="0" applyFont="1" applyFill="1" applyAlignment="1">
      <alignment horizontal="center"/>
    </xf>
    <xf numFmtId="164" fontId="7" fillId="7" borderId="0" xfId="0" applyNumberFormat="1" applyFont="1" applyFill="1"/>
    <xf numFmtId="164" fontId="5" fillId="8" borderId="0" xfId="0" applyNumberFormat="1" applyFont="1" applyFill="1"/>
    <xf numFmtId="165" fontId="5" fillId="0" borderId="0" xfId="0" applyNumberFormat="1" applyFont="1"/>
    <xf numFmtId="44" fontId="5" fillId="0" borderId="0" xfId="1" applyFont="1"/>
    <xf numFmtId="44" fontId="5" fillId="0" borderId="0" xfId="0" applyNumberFormat="1" applyFont="1"/>
    <xf numFmtId="0" fontId="16" fillId="9" borderId="0" xfId="0" applyFont="1" applyFill="1"/>
    <xf numFmtId="44" fontId="7" fillId="7" borderId="0" xfId="1" applyFont="1" applyFill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B21B-FDD6-B340-B151-6A9737E9AEAA}">
  <dimension ref="A1:J68"/>
  <sheetViews>
    <sheetView tabSelected="1" workbookViewId="0">
      <selection activeCell="H11" sqref="H11"/>
    </sheetView>
  </sheetViews>
  <sheetFormatPr baseColWidth="10" defaultRowHeight="19" x14ac:dyDescent="0.25"/>
  <cols>
    <col min="1" max="1" width="48.83203125" style="27" customWidth="1"/>
    <col min="2" max="2" width="15.5" style="38" customWidth="1"/>
    <col min="3" max="3" width="27.33203125" style="27" customWidth="1"/>
    <col min="4" max="4" width="13.83203125" style="27" bestFit="1" customWidth="1"/>
    <col min="5" max="5" width="17.5" style="28" customWidth="1"/>
    <col min="6" max="6" width="13.83203125" style="29" bestFit="1" customWidth="1"/>
    <col min="7" max="7" width="16.5" style="28" customWidth="1"/>
    <col min="8" max="8" width="15.1640625" style="27" customWidth="1"/>
    <col min="9" max="9" width="20.33203125" style="31" customWidth="1"/>
    <col min="10" max="10" width="23.83203125" style="27" customWidth="1"/>
    <col min="11" max="16384" width="10.83203125" style="27"/>
  </cols>
  <sheetData>
    <row r="1" spans="1:10" x14ac:dyDescent="0.25">
      <c r="A1" s="33" t="s">
        <v>63</v>
      </c>
      <c r="B1" s="34" t="s">
        <v>64</v>
      </c>
      <c r="C1" s="35" t="s">
        <v>94</v>
      </c>
      <c r="D1" s="34" t="s">
        <v>93</v>
      </c>
      <c r="E1" s="36" t="s">
        <v>95</v>
      </c>
      <c r="F1" s="49" t="s">
        <v>93</v>
      </c>
      <c r="G1" s="35" t="s">
        <v>65</v>
      </c>
      <c r="H1" s="35" t="s">
        <v>66</v>
      </c>
      <c r="I1" s="34" t="s">
        <v>67</v>
      </c>
      <c r="J1" s="35" t="s">
        <v>68</v>
      </c>
    </row>
    <row r="2" spans="1:10" x14ac:dyDescent="0.25">
      <c r="A2" s="37" t="s">
        <v>0</v>
      </c>
      <c r="B2" s="50">
        <f>19417.09/63</f>
        <v>308.20777777777778</v>
      </c>
      <c r="C2" s="55">
        <v>48.3333333</v>
      </c>
      <c r="D2" s="53">
        <f t="shared" ref="D2:D14" si="0">C2*6.371830015</f>
        <v>307.971783845939</v>
      </c>
      <c r="E2" s="56">
        <v>30.333333329999999</v>
      </c>
      <c r="F2" s="54">
        <f t="shared" ref="F2" si="1">E2*11.97846391</f>
        <v>363.3467385634051</v>
      </c>
      <c r="G2" s="57">
        <v>25.5</v>
      </c>
      <c r="H2" s="58">
        <f t="shared" ref="H2:H64" si="2">G2*7.51144681</f>
        <v>191.541893655</v>
      </c>
      <c r="I2" s="60">
        <v>278.05</v>
      </c>
      <c r="J2" s="61">
        <f>SUM(B2+D2+F2+H2+I2)</f>
        <v>1449.1181938421219</v>
      </c>
    </row>
    <row r="3" spans="1:10" x14ac:dyDescent="0.25">
      <c r="A3" s="37" t="s">
        <v>1</v>
      </c>
      <c r="B3" s="50">
        <f t="shared" ref="B3:B64" si="3">19417.09/63</f>
        <v>308.20777777777778</v>
      </c>
      <c r="C3" s="55">
        <v>121.33333330000001</v>
      </c>
      <c r="D3" s="53">
        <f t="shared" si="0"/>
        <v>773.11537494093898</v>
      </c>
      <c r="E3" s="56">
        <v>70.333333300000007</v>
      </c>
      <c r="F3" s="54">
        <f t="shared" ref="F3:F6" si="4">E3*11.97846391</f>
        <v>842.48529460405132</v>
      </c>
      <c r="G3" s="59">
        <v>103.5</v>
      </c>
      <c r="H3" s="58">
        <f t="shared" si="2"/>
        <v>777.43474483499995</v>
      </c>
      <c r="I3" s="60">
        <v>606.88</v>
      </c>
      <c r="J3" s="61">
        <f t="shared" ref="J3:J64" si="5">SUM(B3+D3+F3+H3+I3)</f>
        <v>3308.1231921577682</v>
      </c>
    </row>
    <row r="4" spans="1:10" x14ac:dyDescent="0.25">
      <c r="A4" s="37" t="s">
        <v>2</v>
      </c>
      <c r="B4" s="50">
        <f t="shared" si="3"/>
        <v>308.20777777777778</v>
      </c>
      <c r="C4" s="55">
        <v>42</v>
      </c>
      <c r="D4" s="53">
        <f t="shared" si="0"/>
        <v>267.61686062999996</v>
      </c>
      <c r="E4" s="56">
        <v>20</v>
      </c>
      <c r="F4" s="54">
        <f t="shared" si="4"/>
        <v>239.56927820000001</v>
      </c>
      <c r="G4" s="59">
        <v>67.5</v>
      </c>
      <c r="H4" s="58">
        <f t="shared" si="2"/>
        <v>507.022659675</v>
      </c>
      <c r="I4" s="60">
        <v>363.94</v>
      </c>
      <c r="J4" s="61">
        <f t="shared" si="5"/>
        <v>1686.3565762827777</v>
      </c>
    </row>
    <row r="5" spans="1:10" x14ac:dyDescent="0.25">
      <c r="A5" s="37" t="s">
        <v>3</v>
      </c>
      <c r="B5" s="50">
        <f t="shared" si="3"/>
        <v>308.20777777777778</v>
      </c>
      <c r="C5" s="55">
        <v>4</v>
      </c>
      <c r="D5" s="53">
        <f t="shared" si="0"/>
        <v>25.487320059999998</v>
      </c>
      <c r="E5" s="56">
        <v>0</v>
      </c>
      <c r="F5" s="54">
        <f t="shared" si="4"/>
        <v>0</v>
      </c>
      <c r="G5" s="59">
        <v>0</v>
      </c>
      <c r="H5" s="58">
        <f t="shared" si="2"/>
        <v>0</v>
      </c>
      <c r="I5" s="60">
        <v>0</v>
      </c>
      <c r="J5" s="61">
        <f t="shared" si="5"/>
        <v>333.69509783777778</v>
      </c>
    </row>
    <row r="6" spans="1:10" x14ac:dyDescent="0.25">
      <c r="A6" s="37" t="s">
        <v>4</v>
      </c>
      <c r="B6" s="50">
        <f t="shared" si="3"/>
        <v>308.20777777777778</v>
      </c>
      <c r="C6" s="55">
        <v>74.333333300000007</v>
      </c>
      <c r="D6" s="53">
        <f t="shared" si="0"/>
        <v>473.63936423593901</v>
      </c>
      <c r="E6" s="56">
        <v>17.3333333</v>
      </c>
      <c r="F6" s="54">
        <f t="shared" si="4"/>
        <v>207.62670737405119</v>
      </c>
      <c r="G6" s="59">
        <v>66</v>
      </c>
      <c r="H6" s="58">
        <f t="shared" si="2"/>
        <v>495.75548945999998</v>
      </c>
      <c r="I6" s="60">
        <v>286.69</v>
      </c>
      <c r="J6" s="61">
        <f t="shared" si="5"/>
        <v>1771.9193388477681</v>
      </c>
    </row>
    <row r="7" spans="1:10" x14ac:dyDescent="0.25">
      <c r="A7" s="37" t="s">
        <v>5</v>
      </c>
      <c r="B7" s="50">
        <f t="shared" si="3"/>
        <v>308.20777777777778</v>
      </c>
      <c r="C7" s="55">
        <v>103</v>
      </c>
      <c r="D7" s="53">
        <f t="shared" si="0"/>
        <v>656.29849154499993</v>
      </c>
      <c r="E7" s="56">
        <v>52.6666667</v>
      </c>
      <c r="F7" s="54">
        <f t="shared" ref="F7:F27" si="6">E7*11.97846391</f>
        <v>630.86576632594881</v>
      </c>
      <c r="G7" s="59">
        <v>45.5</v>
      </c>
      <c r="H7" s="58">
        <f t="shared" si="2"/>
        <v>341.77082985499999</v>
      </c>
      <c r="I7" s="60">
        <v>749.96</v>
      </c>
      <c r="J7" s="61">
        <f t="shared" si="5"/>
        <v>2687.1028655037267</v>
      </c>
    </row>
    <row r="8" spans="1:10" x14ac:dyDescent="0.25">
      <c r="A8" s="37" t="s">
        <v>6</v>
      </c>
      <c r="B8" s="50">
        <f t="shared" si="3"/>
        <v>308.20777777777778</v>
      </c>
      <c r="C8" s="55">
        <v>93</v>
      </c>
      <c r="D8" s="53">
        <f t="shared" si="0"/>
        <v>592.58019139499993</v>
      </c>
      <c r="E8" s="56">
        <v>74</v>
      </c>
      <c r="F8" s="54">
        <f t="shared" si="6"/>
        <v>886.40632934000007</v>
      </c>
      <c r="G8" s="59">
        <v>39</v>
      </c>
      <c r="H8" s="58">
        <f t="shared" si="2"/>
        <v>292.94642558999999</v>
      </c>
      <c r="I8" s="60">
        <v>639.20000000000005</v>
      </c>
      <c r="J8" s="61">
        <f t="shared" si="5"/>
        <v>2719.340724102778</v>
      </c>
    </row>
    <row r="9" spans="1:10" x14ac:dyDescent="0.25">
      <c r="A9" s="37" t="s">
        <v>7</v>
      </c>
      <c r="B9" s="50">
        <f t="shared" si="3"/>
        <v>308.20777777777778</v>
      </c>
      <c r="C9" s="55">
        <v>59.3333333</v>
      </c>
      <c r="D9" s="53">
        <f t="shared" si="0"/>
        <v>378.06191401093895</v>
      </c>
      <c r="E9" s="56">
        <v>43</v>
      </c>
      <c r="F9" s="54">
        <f t="shared" si="6"/>
        <v>515.07394812999996</v>
      </c>
      <c r="G9" s="59">
        <v>71.5</v>
      </c>
      <c r="H9" s="58">
        <f t="shared" si="2"/>
        <v>537.06844691499998</v>
      </c>
      <c r="I9" s="60">
        <v>681.35</v>
      </c>
      <c r="J9" s="61">
        <f t="shared" si="5"/>
        <v>2419.7620868337167</v>
      </c>
    </row>
    <row r="10" spans="1:10" x14ac:dyDescent="0.25">
      <c r="A10" s="37" t="s">
        <v>8</v>
      </c>
      <c r="B10" s="50">
        <f t="shared" si="3"/>
        <v>308.20777777777778</v>
      </c>
      <c r="C10" s="55">
        <v>49.6666667</v>
      </c>
      <c r="D10" s="53">
        <f t="shared" si="0"/>
        <v>316.46755762406099</v>
      </c>
      <c r="E10" s="56">
        <v>38.6666667</v>
      </c>
      <c r="F10" s="54">
        <f t="shared" si="6"/>
        <v>463.16727158594881</v>
      </c>
      <c r="G10" s="59">
        <v>0.5</v>
      </c>
      <c r="H10" s="58">
        <f t="shared" si="2"/>
        <v>3.7557234049999999</v>
      </c>
      <c r="I10" s="60">
        <v>11.17</v>
      </c>
      <c r="J10" s="61">
        <f t="shared" si="5"/>
        <v>1102.7683303927877</v>
      </c>
    </row>
    <row r="11" spans="1:10" x14ac:dyDescent="0.25">
      <c r="A11" s="37" t="s">
        <v>9</v>
      </c>
      <c r="B11" s="50">
        <f t="shared" si="3"/>
        <v>308.20777777777778</v>
      </c>
      <c r="C11" s="55">
        <v>33.333333330000002</v>
      </c>
      <c r="D11" s="53">
        <f t="shared" si="0"/>
        <v>212.39433381209389</v>
      </c>
      <c r="E11" s="56">
        <v>24</v>
      </c>
      <c r="F11" s="54">
        <f t="shared" si="6"/>
        <v>287.48313383999999</v>
      </c>
      <c r="G11" s="59">
        <v>0</v>
      </c>
      <c r="H11" s="58">
        <f t="shared" si="2"/>
        <v>0</v>
      </c>
      <c r="I11" s="60">
        <v>0</v>
      </c>
      <c r="J11" s="61">
        <f t="shared" si="5"/>
        <v>808.08524542987175</v>
      </c>
    </row>
    <row r="12" spans="1:10" x14ac:dyDescent="0.25">
      <c r="A12" s="37" t="s">
        <v>10</v>
      </c>
      <c r="B12" s="50">
        <f t="shared" si="3"/>
        <v>308.20777777777778</v>
      </c>
      <c r="C12" s="55">
        <v>33</v>
      </c>
      <c r="D12" s="53">
        <f t="shared" si="0"/>
        <v>210.27039049499999</v>
      </c>
      <c r="E12" s="56">
        <v>18.3333333</v>
      </c>
      <c r="F12" s="54">
        <f t="shared" si="6"/>
        <v>219.60517128405121</v>
      </c>
      <c r="G12" s="59">
        <v>110</v>
      </c>
      <c r="H12" s="58">
        <f t="shared" si="2"/>
        <v>826.25914909999995</v>
      </c>
      <c r="I12" s="60">
        <v>745.31</v>
      </c>
      <c r="J12" s="61">
        <f t="shared" si="5"/>
        <v>2309.6524886568291</v>
      </c>
    </row>
    <row r="13" spans="1:10" x14ac:dyDescent="0.25">
      <c r="A13" s="37" t="s">
        <v>11</v>
      </c>
      <c r="B13" s="50">
        <f t="shared" si="3"/>
        <v>308.20777777777778</v>
      </c>
      <c r="C13" s="55">
        <v>17.333333329999999</v>
      </c>
      <c r="D13" s="53">
        <f t="shared" si="0"/>
        <v>110.44505357209388</v>
      </c>
      <c r="E13" s="56">
        <v>0</v>
      </c>
      <c r="F13" s="54">
        <f t="shared" si="6"/>
        <v>0</v>
      </c>
      <c r="G13" s="59">
        <v>4.5</v>
      </c>
      <c r="H13" s="58">
        <f t="shared" si="2"/>
        <v>33.801510645</v>
      </c>
      <c r="I13" s="60">
        <v>0</v>
      </c>
      <c r="J13" s="61">
        <f t="shared" si="5"/>
        <v>452.4543419948717</v>
      </c>
    </row>
    <row r="14" spans="1:10" x14ac:dyDescent="0.25">
      <c r="A14" s="37" t="s">
        <v>12</v>
      </c>
      <c r="B14" s="50">
        <f t="shared" si="3"/>
        <v>308.20777777777778</v>
      </c>
      <c r="C14" s="55">
        <v>71.666666699999993</v>
      </c>
      <c r="D14" s="53">
        <f t="shared" si="0"/>
        <v>456.64781795406094</v>
      </c>
      <c r="E14" s="56">
        <v>14.6666667</v>
      </c>
      <c r="F14" s="54">
        <f t="shared" si="6"/>
        <v>175.68413774594882</v>
      </c>
      <c r="G14" s="59">
        <v>24.5</v>
      </c>
      <c r="H14" s="58">
        <f t="shared" si="2"/>
        <v>184.030446845</v>
      </c>
      <c r="I14" s="60">
        <v>205.44</v>
      </c>
      <c r="J14" s="61">
        <f t="shared" si="5"/>
        <v>1330.0101803227876</v>
      </c>
    </row>
    <row r="15" spans="1:10" x14ac:dyDescent="0.25">
      <c r="A15" s="37" t="s">
        <v>13</v>
      </c>
      <c r="B15" s="50">
        <f t="shared" si="3"/>
        <v>308.20777777777778</v>
      </c>
      <c r="C15" s="55">
        <v>49</v>
      </c>
      <c r="D15" s="53">
        <f t="shared" ref="D15:D17" si="7">C15*6.371830015</f>
        <v>312.21967073499997</v>
      </c>
      <c r="E15" s="56">
        <v>33.333333330000002</v>
      </c>
      <c r="F15" s="54">
        <f t="shared" si="6"/>
        <v>399.28213029340515</v>
      </c>
      <c r="G15" s="59">
        <v>109.5</v>
      </c>
      <c r="H15" s="58">
        <f t="shared" si="2"/>
        <v>822.50342569500003</v>
      </c>
      <c r="I15" s="60">
        <v>699.96</v>
      </c>
      <c r="J15" s="61">
        <f t="shared" si="5"/>
        <v>2542.1730045011827</v>
      </c>
    </row>
    <row r="16" spans="1:10" x14ac:dyDescent="0.25">
      <c r="A16" s="37" t="s">
        <v>14</v>
      </c>
      <c r="B16" s="50">
        <f t="shared" si="3"/>
        <v>308.20777777777778</v>
      </c>
      <c r="C16" s="55">
        <v>9.3333332999999996</v>
      </c>
      <c r="D16" s="53">
        <f t="shared" si="7"/>
        <v>59.47041326093899</v>
      </c>
      <c r="E16" s="56">
        <v>2.6666666700000001</v>
      </c>
      <c r="F16" s="54">
        <f t="shared" si="6"/>
        <v>31.942570466594884</v>
      </c>
      <c r="G16" s="59">
        <v>1</v>
      </c>
      <c r="H16" s="58">
        <f t="shared" si="2"/>
        <v>7.5114468099999998</v>
      </c>
      <c r="I16" s="60">
        <v>0</v>
      </c>
      <c r="J16" s="61">
        <f t="shared" si="5"/>
        <v>407.13220831531163</v>
      </c>
    </row>
    <row r="17" spans="1:10" x14ac:dyDescent="0.25">
      <c r="A17" s="37" t="s">
        <v>15</v>
      </c>
      <c r="B17" s="50">
        <f t="shared" si="3"/>
        <v>308.20777777777778</v>
      </c>
      <c r="C17" s="55">
        <v>72.333333300000007</v>
      </c>
      <c r="D17" s="53">
        <f t="shared" si="7"/>
        <v>460.89570420593901</v>
      </c>
      <c r="E17" s="56">
        <v>66.333333332999999</v>
      </c>
      <c r="F17" s="54">
        <f t="shared" si="6"/>
        <v>794.5714393593405</v>
      </c>
      <c r="G17" s="59">
        <v>6</v>
      </c>
      <c r="H17" s="58">
        <f t="shared" si="2"/>
        <v>45.068680860000001</v>
      </c>
      <c r="I17" s="60">
        <v>70.739999999999995</v>
      </c>
      <c r="J17" s="61">
        <f t="shared" si="5"/>
        <v>1679.4836022030574</v>
      </c>
    </row>
    <row r="18" spans="1:10" x14ac:dyDescent="0.25">
      <c r="A18" s="37" t="s">
        <v>16</v>
      </c>
      <c r="B18" s="50">
        <f t="shared" si="3"/>
        <v>308.20777777777778</v>
      </c>
      <c r="C18" s="55">
        <v>43.3333333</v>
      </c>
      <c r="D18" s="53">
        <f t="shared" ref="D18:D21" si="8">C18*6.371830015</f>
        <v>276.112633770939</v>
      </c>
      <c r="E18" s="56">
        <v>8</v>
      </c>
      <c r="F18" s="54">
        <f t="shared" si="6"/>
        <v>95.827711280000003</v>
      </c>
      <c r="G18" s="59">
        <v>8.5</v>
      </c>
      <c r="H18" s="58">
        <f t="shared" si="2"/>
        <v>63.847297884999996</v>
      </c>
      <c r="I18" s="60">
        <v>293.87</v>
      </c>
      <c r="J18" s="61">
        <f t="shared" si="5"/>
        <v>1037.8654207137167</v>
      </c>
    </row>
    <row r="19" spans="1:10" x14ac:dyDescent="0.25">
      <c r="A19" s="37" t="s">
        <v>17</v>
      </c>
      <c r="B19" s="50">
        <f t="shared" si="3"/>
        <v>308.20777777777778</v>
      </c>
      <c r="C19" s="55">
        <v>8.3333332999999996</v>
      </c>
      <c r="D19" s="53">
        <f t="shared" si="8"/>
        <v>53.098583245938997</v>
      </c>
      <c r="E19" s="56">
        <v>4.3333332999999996</v>
      </c>
      <c r="F19" s="54">
        <f t="shared" si="6"/>
        <v>51.906676544051201</v>
      </c>
      <c r="G19" s="59">
        <v>0</v>
      </c>
      <c r="H19" s="58">
        <f t="shared" si="2"/>
        <v>0</v>
      </c>
      <c r="I19" s="60">
        <v>0</v>
      </c>
      <c r="J19" s="61">
        <f t="shared" si="5"/>
        <v>413.21303756776797</v>
      </c>
    </row>
    <row r="20" spans="1:10" x14ac:dyDescent="0.25">
      <c r="A20" s="37" t="s">
        <v>18</v>
      </c>
      <c r="B20" s="50">
        <f t="shared" si="3"/>
        <v>308.20777777777778</v>
      </c>
      <c r="C20" s="55">
        <v>16.6666667</v>
      </c>
      <c r="D20" s="53">
        <f t="shared" si="8"/>
        <v>106.197167129061</v>
      </c>
      <c r="E20" s="56">
        <v>9</v>
      </c>
      <c r="F20" s="54">
        <f t="shared" si="6"/>
        <v>107.80617519</v>
      </c>
      <c r="G20" s="59">
        <v>70.5</v>
      </c>
      <c r="H20" s="58">
        <f t="shared" si="2"/>
        <v>529.55700010500004</v>
      </c>
      <c r="I20" s="60">
        <v>450.51</v>
      </c>
      <c r="J20" s="61">
        <f t="shared" si="5"/>
        <v>1502.2781202018389</v>
      </c>
    </row>
    <row r="21" spans="1:10" x14ac:dyDescent="0.25">
      <c r="A21" s="37" t="s">
        <v>19</v>
      </c>
      <c r="B21" s="50">
        <f t="shared" si="3"/>
        <v>308.20777777777778</v>
      </c>
      <c r="C21" s="55">
        <v>56.6666667</v>
      </c>
      <c r="D21" s="53">
        <f t="shared" si="8"/>
        <v>361.07036772906099</v>
      </c>
      <c r="E21" s="56">
        <v>4</v>
      </c>
      <c r="F21" s="54">
        <f t="shared" si="6"/>
        <v>47.913855640000001</v>
      </c>
      <c r="G21" s="59">
        <v>0</v>
      </c>
      <c r="H21" s="58">
        <f t="shared" si="2"/>
        <v>0</v>
      </c>
      <c r="I21" s="60">
        <v>0</v>
      </c>
      <c r="J21" s="61">
        <f t="shared" si="5"/>
        <v>717.19200114683872</v>
      </c>
    </row>
    <row r="22" spans="1:10" x14ac:dyDescent="0.25">
      <c r="A22" s="37" t="s">
        <v>20</v>
      </c>
      <c r="B22" s="50">
        <f t="shared" si="3"/>
        <v>308.20777777777778</v>
      </c>
      <c r="C22" s="55">
        <v>15.6666667</v>
      </c>
      <c r="D22" s="53">
        <f t="shared" ref="D22:D30" si="9">C22*6.371830015</f>
        <v>99.825337114061</v>
      </c>
      <c r="E22" s="56">
        <v>0</v>
      </c>
      <c r="F22" s="54">
        <f t="shared" si="6"/>
        <v>0</v>
      </c>
      <c r="G22" s="59">
        <v>0</v>
      </c>
      <c r="H22" s="58">
        <f t="shared" si="2"/>
        <v>0</v>
      </c>
      <c r="I22" s="60">
        <v>0</v>
      </c>
      <c r="J22" s="61">
        <f t="shared" si="5"/>
        <v>408.03311489183875</v>
      </c>
    </row>
    <row r="23" spans="1:10" x14ac:dyDescent="0.25">
      <c r="A23" s="37" t="s">
        <v>21</v>
      </c>
      <c r="B23" s="50">
        <f t="shared" si="3"/>
        <v>308.20777777777778</v>
      </c>
      <c r="C23" s="55">
        <v>57</v>
      </c>
      <c r="D23" s="53">
        <f t="shared" si="9"/>
        <v>363.19431085499997</v>
      </c>
      <c r="E23" s="56">
        <v>23.3333333</v>
      </c>
      <c r="F23" s="54">
        <f t="shared" si="6"/>
        <v>279.49749083405123</v>
      </c>
      <c r="G23" s="59">
        <v>33</v>
      </c>
      <c r="H23" s="58">
        <f t="shared" si="2"/>
        <v>247.87774472999999</v>
      </c>
      <c r="I23" s="60">
        <v>311.82</v>
      </c>
      <c r="J23" s="61">
        <f t="shared" si="5"/>
        <v>1510.5973241968288</v>
      </c>
    </row>
    <row r="24" spans="1:10" x14ac:dyDescent="0.25">
      <c r="A24" s="37" t="s">
        <v>22</v>
      </c>
      <c r="B24" s="50">
        <f t="shared" si="3"/>
        <v>308.20777777777778</v>
      </c>
      <c r="C24" s="55">
        <v>35.6666667</v>
      </c>
      <c r="D24" s="53">
        <f t="shared" si="9"/>
        <v>227.26193741406098</v>
      </c>
      <c r="E24" s="56">
        <v>12.66666667</v>
      </c>
      <c r="F24" s="54">
        <f t="shared" si="6"/>
        <v>151.72720956659489</v>
      </c>
      <c r="G24" s="59">
        <v>37</v>
      </c>
      <c r="H24" s="58">
        <f t="shared" si="2"/>
        <v>277.92353197</v>
      </c>
      <c r="I24" s="60">
        <v>0</v>
      </c>
      <c r="J24" s="61">
        <f t="shared" si="5"/>
        <v>965.12045672843362</v>
      </c>
    </row>
    <row r="25" spans="1:10" x14ac:dyDescent="0.25">
      <c r="A25" s="37" t="s">
        <v>23</v>
      </c>
      <c r="B25" s="50">
        <f t="shared" si="3"/>
        <v>308.20777777777778</v>
      </c>
      <c r="C25" s="55">
        <v>46</v>
      </c>
      <c r="D25" s="53">
        <f t="shared" si="9"/>
        <v>293.10418068999996</v>
      </c>
      <c r="E25" s="56">
        <v>20</v>
      </c>
      <c r="F25" s="54">
        <f t="shared" si="6"/>
        <v>239.56927820000001</v>
      </c>
      <c r="G25" s="59">
        <v>162</v>
      </c>
      <c r="H25" s="58">
        <f t="shared" si="2"/>
        <v>1216.85438322</v>
      </c>
      <c r="I25" s="60">
        <v>800.49</v>
      </c>
      <c r="J25" s="61">
        <f t="shared" si="5"/>
        <v>2858.2256198877776</v>
      </c>
    </row>
    <row r="26" spans="1:10" x14ac:dyDescent="0.25">
      <c r="A26" s="37" t="s">
        <v>24</v>
      </c>
      <c r="B26" s="51">
        <f t="shared" si="3"/>
        <v>308.20777777777778</v>
      </c>
      <c r="C26" s="55">
        <v>61.666666669999998</v>
      </c>
      <c r="D26" s="53">
        <f t="shared" si="9"/>
        <v>392.92951761290607</v>
      </c>
      <c r="E26" s="56">
        <v>29.666666670000001</v>
      </c>
      <c r="F26" s="54">
        <f t="shared" si="6"/>
        <v>355.36109603659492</v>
      </c>
      <c r="G26" s="59">
        <v>0</v>
      </c>
      <c r="H26" s="58">
        <f t="shared" si="2"/>
        <v>0</v>
      </c>
      <c r="I26" s="60">
        <v>0</v>
      </c>
      <c r="J26" s="61">
        <f t="shared" si="5"/>
        <v>1056.4983914272789</v>
      </c>
    </row>
    <row r="27" spans="1:10" x14ac:dyDescent="0.25">
      <c r="A27" s="37" t="s">
        <v>25</v>
      </c>
      <c r="B27" s="51">
        <f t="shared" si="3"/>
        <v>308.20777777777778</v>
      </c>
      <c r="C27" s="55">
        <v>46.6666667</v>
      </c>
      <c r="D27" s="53">
        <f t="shared" si="9"/>
        <v>297.35206757906099</v>
      </c>
      <c r="E27" s="56">
        <v>38.333333332999999</v>
      </c>
      <c r="F27" s="54">
        <f t="shared" si="6"/>
        <v>459.1744498793405</v>
      </c>
      <c r="G27" s="59">
        <v>6</v>
      </c>
      <c r="H27" s="58">
        <f t="shared" si="2"/>
        <v>45.068680860000001</v>
      </c>
      <c r="I27" s="60">
        <v>0</v>
      </c>
      <c r="J27" s="61">
        <f t="shared" si="5"/>
        <v>1109.8029760961792</v>
      </c>
    </row>
    <row r="28" spans="1:10" x14ac:dyDescent="0.25">
      <c r="A28" s="37" t="s">
        <v>26</v>
      </c>
      <c r="B28" s="51">
        <f t="shared" si="3"/>
        <v>308.20777777777778</v>
      </c>
      <c r="C28" s="55">
        <v>20.6666667</v>
      </c>
      <c r="D28" s="53">
        <f t="shared" si="9"/>
        <v>131.684487189061</v>
      </c>
      <c r="E28" s="56">
        <v>10.6666667</v>
      </c>
      <c r="F28" s="54">
        <f t="shared" ref="F28:F30" si="10">E28*11.97846391</f>
        <v>127.77028210594881</v>
      </c>
      <c r="G28" s="59">
        <v>53</v>
      </c>
      <c r="H28" s="58">
        <f t="shared" si="2"/>
        <v>398.10668092999998</v>
      </c>
      <c r="I28" s="60">
        <v>361.15</v>
      </c>
      <c r="J28" s="61">
        <f t="shared" si="5"/>
        <v>1326.9192280027873</v>
      </c>
    </row>
    <row r="29" spans="1:10" x14ac:dyDescent="0.25">
      <c r="A29" s="37" t="s">
        <v>27</v>
      </c>
      <c r="B29" s="51">
        <f t="shared" si="3"/>
        <v>308.20777777777778</v>
      </c>
      <c r="C29" s="55">
        <v>66</v>
      </c>
      <c r="D29" s="53">
        <f t="shared" si="9"/>
        <v>420.54078098999997</v>
      </c>
      <c r="E29" s="56">
        <v>32.6666667</v>
      </c>
      <c r="F29" s="54">
        <f t="shared" si="10"/>
        <v>391.29648812594883</v>
      </c>
      <c r="G29" s="59">
        <v>15</v>
      </c>
      <c r="H29" s="58">
        <f t="shared" si="2"/>
        <v>112.67170215</v>
      </c>
      <c r="I29" s="60">
        <v>134.04</v>
      </c>
      <c r="J29" s="61">
        <f t="shared" si="5"/>
        <v>1366.7567490437266</v>
      </c>
    </row>
    <row r="30" spans="1:10" x14ac:dyDescent="0.25">
      <c r="A30" s="37" t="s">
        <v>28</v>
      </c>
      <c r="B30" s="51">
        <f t="shared" si="3"/>
        <v>308.20777777777778</v>
      </c>
      <c r="C30" s="55">
        <v>72.666666699999993</v>
      </c>
      <c r="D30" s="53">
        <f t="shared" si="9"/>
        <v>463.01964796906094</v>
      </c>
      <c r="E30" s="56">
        <v>31.6666667</v>
      </c>
      <c r="F30" s="54">
        <f t="shared" si="10"/>
        <v>379.31802421594881</v>
      </c>
      <c r="G30" s="59">
        <v>42.5</v>
      </c>
      <c r="H30" s="58">
        <f t="shared" si="2"/>
        <v>319.236489425</v>
      </c>
      <c r="I30" s="60">
        <v>457.95</v>
      </c>
      <c r="J30" s="61">
        <f t="shared" si="5"/>
        <v>1927.7319393877874</v>
      </c>
    </row>
    <row r="31" spans="1:10" x14ac:dyDescent="0.25">
      <c r="A31" s="37" t="s">
        <v>29</v>
      </c>
      <c r="B31" s="51">
        <f t="shared" si="3"/>
        <v>308.20777777777778</v>
      </c>
      <c r="C31" s="55">
        <v>98.666667000000004</v>
      </c>
      <c r="D31" s="53">
        <f t="shared" ref="D31:D32" si="11">C31*6.371830015</f>
        <v>628.68723027061003</v>
      </c>
      <c r="E31" s="56">
        <v>26.3333333</v>
      </c>
      <c r="F31" s="54">
        <f t="shared" ref="F31:F32" si="12">E31*11.97846391</f>
        <v>315.43288256405123</v>
      </c>
      <c r="G31" s="59">
        <v>8.5</v>
      </c>
      <c r="H31" s="58">
        <f t="shared" si="2"/>
        <v>63.847297884999996</v>
      </c>
      <c r="I31" s="60">
        <v>22.34</v>
      </c>
      <c r="J31" s="61">
        <f t="shared" si="5"/>
        <v>1338.5151884974389</v>
      </c>
    </row>
    <row r="32" spans="1:10" x14ac:dyDescent="0.25">
      <c r="A32" s="37" t="s">
        <v>30</v>
      </c>
      <c r="B32" s="51">
        <f t="shared" si="3"/>
        <v>308.20777777777778</v>
      </c>
      <c r="C32" s="55">
        <v>70.666666699999993</v>
      </c>
      <c r="D32" s="53">
        <f t="shared" si="11"/>
        <v>450.27598793906094</v>
      </c>
      <c r="E32" s="56">
        <v>43</v>
      </c>
      <c r="F32" s="54">
        <f t="shared" si="12"/>
        <v>515.07394812999996</v>
      </c>
      <c r="G32" s="59">
        <v>7</v>
      </c>
      <c r="H32" s="58">
        <f t="shared" si="2"/>
        <v>52.580127669999996</v>
      </c>
      <c r="I32" s="60">
        <v>59.57</v>
      </c>
      <c r="J32" s="61">
        <f t="shared" si="5"/>
        <v>1385.7078415168385</v>
      </c>
    </row>
    <row r="33" spans="1:10" x14ac:dyDescent="0.25">
      <c r="A33" s="37" t="s">
        <v>31</v>
      </c>
      <c r="B33" s="51">
        <f t="shared" si="3"/>
        <v>308.20777777777778</v>
      </c>
      <c r="C33" s="55">
        <v>90.333333300000007</v>
      </c>
      <c r="D33" s="53">
        <f t="shared" ref="D33" si="13">C33*6.371830015</f>
        <v>575.58864447593896</v>
      </c>
      <c r="E33" s="56">
        <v>28.3333333</v>
      </c>
      <c r="F33" s="54">
        <f t="shared" ref="F33" si="14">E33*11.97846391</f>
        <v>339.3898103840512</v>
      </c>
      <c r="G33" s="59">
        <v>38</v>
      </c>
      <c r="H33" s="58">
        <f t="shared" si="2"/>
        <v>285.43497877999999</v>
      </c>
      <c r="I33" s="60">
        <v>391.6</v>
      </c>
      <c r="J33" s="61">
        <f t="shared" si="5"/>
        <v>1900.2212114177678</v>
      </c>
    </row>
    <row r="34" spans="1:10" x14ac:dyDescent="0.25">
      <c r="A34" s="37" t="s">
        <v>32</v>
      </c>
      <c r="B34" s="51">
        <f t="shared" si="3"/>
        <v>308.20777777777778</v>
      </c>
      <c r="C34" s="55">
        <v>51.6666667</v>
      </c>
      <c r="D34" s="53">
        <f t="shared" ref="D34:D35" si="15">C34*6.371830015</f>
        <v>329.21121765406099</v>
      </c>
      <c r="E34" s="56">
        <v>23.6666667</v>
      </c>
      <c r="F34" s="54">
        <f t="shared" ref="F34:F35" si="16">E34*11.97846391</f>
        <v>283.49031293594879</v>
      </c>
      <c r="G34" s="59">
        <v>33.5</v>
      </c>
      <c r="H34" s="58">
        <f t="shared" si="2"/>
        <v>251.63346813499999</v>
      </c>
      <c r="I34" s="60">
        <v>115.42</v>
      </c>
      <c r="J34" s="61">
        <f t="shared" si="5"/>
        <v>1287.9627765027876</v>
      </c>
    </row>
    <row r="35" spans="1:10" x14ac:dyDescent="0.25">
      <c r="A35" s="37" t="s">
        <v>33</v>
      </c>
      <c r="B35" s="51">
        <f t="shared" si="3"/>
        <v>308.20777777777778</v>
      </c>
      <c r="C35" s="55">
        <v>22</v>
      </c>
      <c r="D35" s="53">
        <f t="shared" si="15"/>
        <v>140.18026032999998</v>
      </c>
      <c r="E35" s="56">
        <v>12.3333333</v>
      </c>
      <c r="F35" s="54">
        <f t="shared" si="16"/>
        <v>147.7343878240512</v>
      </c>
      <c r="G35" s="59">
        <v>26</v>
      </c>
      <c r="H35" s="58">
        <f t="shared" si="2"/>
        <v>195.29761705999999</v>
      </c>
      <c r="I35" s="60">
        <v>355.57</v>
      </c>
      <c r="J35" s="61">
        <f t="shared" si="5"/>
        <v>1146.9900429918289</v>
      </c>
    </row>
    <row r="36" spans="1:10" x14ac:dyDescent="0.25">
      <c r="A36" s="37" t="s">
        <v>34</v>
      </c>
      <c r="B36" s="51">
        <f t="shared" si="3"/>
        <v>308.20777777777778</v>
      </c>
      <c r="C36" s="55">
        <v>59.3333333</v>
      </c>
      <c r="D36" s="53">
        <f t="shared" ref="D36:D37" si="17">C36*6.371830015</f>
        <v>378.06191401093895</v>
      </c>
      <c r="E36" s="56">
        <v>30.6666667</v>
      </c>
      <c r="F36" s="54">
        <f t="shared" ref="F36:F37" si="18">E36*11.97846391</f>
        <v>367.33956030594879</v>
      </c>
      <c r="G36" s="59">
        <v>0</v>
      </c>
      <c r="H36" s="58">
        <f t="shared" si="2"/>
        <v>0</v>
      </c>
      <c r="I36" s="60">
        <v>93.08</v>
      </c>
      <c r="J36" s="61">
        <f t="shared" si="5"/>
        <v>1146.6892520946653</v>
      </c>
    </row>
    <row r="37" spans="1:10" x14ac:dyDescent="0.25">
      <c r="A37" s="37" t="s">
        <v>35</v>
      </c>
      <c r="B37" s="51">
        <f t="shared" si="3"/>
        <v>308.20777777777778</v>
      </c>
      <c r="C37" s="55">
        <v>36.3333333</v>
      </c>
      <c r="D37" s="53">
        <f t="shared" si="17"/>
        <v>231.509823665939</v>
      </c>
      <c r="E37" s="56">
        <v>15.3333333</v>
      </c>
      <c r="F37" s="54">
        <f t="shared" si="18"/>
        <v>183.66977955405122</v>
      </c>
      <c r="G37" s="59">
        <v>45</v>
      </c>
      <c r="H37" s="58">
        <f t="shared" si="2"/>
        <v>338.01510645000002</v>
      </c>
      <c r="I37" s="60">
        <v>364.87</v>
      </c>
      <c r="J37" s="61">
        <f t="shared" si="5"/>
        <v>1426.2724874477681</v>
      </c>
    </row>
    <row r="38" spans="1:10" x14ac:dyDescent="0.25">
      <c r="A38" s="37" t="s">
        <v>36</v>
      </c>
      <c r="B38" s="51">
        <f t="shared" si="3"/>
        <v>308.20777777777778</v>
      </c>
      <c r="C38" s="55">
        <v>28.3333333</v>
      </c>
      <c r="D38" s="53">
        <f t="shared" ref="D38" si="19">C38*6.371830015</f>
        <v>180.53518354593899</v>
      </c>
      <c r="E38" s="56">
        <v>7.3333332999999996</v>
      </c>
      <c r="F38" s="54">
        <f t="shared" ref="F38" si="20">E38*11.97846391</f>
        <v>87.842068274051201</v>
      </c>
      <c r="G38" s="59">
        <v>20</v>
      </c>
      <c r="H38" s="58">
        <f t="shared" si="2"/>
        <v>150.22893619999999</v>
      </c>
      <c r="I38" s="60">
        <v>74.459999999999994</v>
      </c>
      <c r="J38" s="61">
        <f t="shared" si="5"/>
        <v>801.27396579776803</v>
      </c>
    </row>
    <row r="39" spans="1:10" x14ac:dyDescent="0.25">
      <c r="A39" s="37" t="s">
        <v>37</v>
      </c>
      <c r="B39" s="51">
        <f t="shared" si="3"/>
        <v>308.20777777777778</v>
      </c>
      <c r="C39" s="55">
        <v>85.666666699999993</v>
      </c>
      <c r="D39" s="53">
        <f t="shared" ref="D39:D40" si="21">C39*6.371830015</f>
        <v>545.85343816406089</v>
      </c>
      <c r="E39" s="56">
        <v>56.6666667</v>
      </c>
      <c r="F39" s="54">
        <f t="shared" ref="F39:F40" si="22">E39*11.97846391</f>
        <v>678.77962196594876</v>
      </c>
      <c r="G39" s="59">
        <v>47</v>
      </c>
      <c r="H39" s="58">
        <f t="shared" si="2"/>
        <v>353.03800007000001</v>
      </c>
      <c r="I39" s="60">
        <v>359.03</v>
      </c>
      <c r="J39" s="61">
        <f t="shared" si="5"/>
        <v>2244.9088379777872</v>
      </c>
    </row>
    <row r="40" spans="1:10" x14ac:dyDescent="0.25">
      <c r="A40" s="37" t="s">
        <v>38</v>
      </c>
      <c r="B40" s="51">
        <f t="shared" si="3"/>
        <v>308.20777777777778</v>
      </c>
      <c r="C40" s="55">
        <v>28</v>
      </c>
      <c r="D40" s="53">
        <f t="shared" si="21"/>
        <v>178.41124041999998</v>
      </c>
      <c r="E40" s="56">
        <v>17.6666667</v>
      </c>
      <c r="F40" s="54">
        <f t="shared" si="22"/>
        <v>211.61952947594881</v>
      </c>
      <c r="G40" s="59">
        <v>80</v>
      </c>
      <c r="H40" s="58">
        <f t="shared" si="2"/>
        <v>600.91574479999997</v>
      </c>
      <c r="I40" s="60">
        <v>670.84</v>
      </c>
      <c r="J40" s="61">
        <f t="shared" si="5"/>
        <v>1969.9942924737265</v>
      </c>
    </row>
    <row r="41" spans="1:10" x14ac:dyDescent="0.25">
      <c r="A41" s="37" t="s">
        <v>39</v>
      </c>
      <c r="B41" s="51">
        <f t="shared" si="3"/>
        <v>308.20777777777778</v>
      </c>
      <c r="C41" s="55">
        <v>20.6666667</v>
      </c>
      <c r="D41" s="53">
        <f t="shared" ref="D41:D44" si="23">C41*6.371830015</f>
        <v>131.684487189061</v>
      </c>
      <c r="E41" s="56">
        <v>6.3333332999999996</v>
      </c>
      <c r="F41" s="54">
        <f t="shared" ref="F41:F45" si="24">E41*11.97846391</f>
        <v>75.863604364051199</v>
      </c>
      <c r="G41" s="59">
        <v>1.5</v>
      </c>
      <c r="H41" s="58">
        <f t="shared" si="2"/>
        <v>11.267170215</v>
      </c>
      <c r="I41" s="60">
        <v>11.17</v>
      </c>
      <c r="J41" s="61">
        <f t="shared" si="5"/>
        <v>538.19303954588986</v>
      </c>
    </row>
    <row r="42" spans="1:10" x14ac:dyDescent="0.25">
      <c r="A42" s="37" t="s">
        <v>40</v>
      </c>
      <c r="B42" s="51">
        <f t="shared" si="3"/>
        <v>308.20777777777778</v>
      </c>
      <c r="C42" s="55">
        <v>20.6666667</v>
      </c>
      <c r="D42" s="53">
        <f t="shared" si="23"/>
        <v>131.684487189061</v>
      </c>
      <c r="E42" s="56">
        <v>15.3333333</v>
      </c>
      <c r="F42" s="54">
        <f t="shared" si="24"/>
        <v>183.66977955405122</v>
      </c>
      <c r="G42" s="59">
        <v>0</v>
      </c>
      <c r="H42" s="58">
        <f t="shared" si="2"/>
        <v>0</v>
      </c>
      <c r="I42" s="60">
        <v>0</v>
      </c>
      <c r="J42" s="61">
        <f t="shared" si="5"/>
        <v>623.56204452088991</v>
      </c>
    </row>
    <row r="43" spans="1:10" x14ac:dyDescent="0.25">
      <c r="A43" s="37" t="s">
        <v>41</v>
      </c>
      <c r="B43" s="51">
        <f t="shared" si="3"/>
        <v>308.20777777777778</v>
      </c>
      <c r="C43" s="55">
        <v>49</v>
      </c>
      <c r="D43" s="53">
        <f t="shared" si="23"/>
        <v>312.21967073499997</v>
      </c>
      <c r="E43" s="56">
        <v>11</v>
      </c>
      <c r="F43" s="54">
        <f t="shared" si="24"/>
        <v>131.76310301000001</v>
      </c>
      <c r="G43" s="59">
        <v>40</v>
      </c>
      <c r="H43" s="58">
        <f t="shared" si="2"/>
        <v>300.45787239999999</v>
      </c>
      <c r="I43" s="60">
        <v>215.95</v>
      </c>
      <c r="J43" s="61">
        <f t="shared" si="5"/>
        <v>1268.5984239227778</v>
      </c>
    </row>
    <row r="44" spans="1:10" x14ac:dyDescent="0.25">
      <c r="A44" s="37" t="s">
        <v>42</v>
      </c>
      <c r="B44" s="51">
        <f t="shared" si="3"/>
        <v>308.20777777777778</v>
      </c>
      <c r="C44" s="55">
        <v>51</v>
      </c>
      <c r="D44" s="53">
        <f t="shared" si="23"/>
        <v>324.96333076499997</v>
      </c>
      <c r="E44" s="56">
        <v>40.6666667</v>
      </c>
      <c r="F44" s="54">
        <f t="shared" si="24"/>
        <v>487.12419940594879</v>
      </c>
      <c r="G44" s="59">
        <v>122.5</v>
      </c>
      <c r="H44" s="58">
        <f t="shared" si="2"/>
        <v>920.15223422500003</v>
      </c>
      <c r="I44" s="60">
        <v>707.41</v>
      </c>
      <c r="J44" s="61">
        <f t="shared" si="5"/>
        <v>2747.8575421737264</v>
      </c>
    </row>
    <row r="45" spans="1:10" x14ac:dyDescent="0.25">
      <c r="A45" s="37" t="s">
        <v>43</v>
      </c>
      <c r="B45" s="51">
        <f t="shared" si="3"/>
        <v>308.20777777777778</v>
      </c>
      <c r="C45" s="55">
        <v>39</v>
      </c>
      <c r="D45" s="53">
        <f t="shared" ref="D45:D49" si="25">C45*6.371830015</f>
        <v>248.50137058499999</v>
      </c>
      <c r="E45" s="56">
        <v>26</v>
      </c>
      <c r="F45" s="54">
        <f t="shared" si="24"/>
        <v>311.44006166000003</v>
      </c>
      <c r="G45" s="59">
        <v>11</v>
      </c>
      <c r="H45" s="58">
        <f t="shared" si="2"/>
        <v>82.625914909999992</v>
      </c>
      <c r="I45" s="60">
        <v>426.97</v>
      </c>
      <c r="J45" s="61">
        <f t="shared" si="5"/>
        <v>1377.7451249327778</v>
      </c>
    </row>
    <row r="46" spans="1:10" x14ac:dyDescent="0.25">
      <c r="A46" s="37" t="s">
        <v>44</v>
      </c>
      <c r="B46" s="51">
        <f t="shared" si="3"/>
        <v>308.20777777777778</v>
      </c>
      <c r="C46" s="55">
        <v>34.666666999999997</v>
      </c>
      <c r="D46" s="53">
        <f t="shared" si="25"/>
        <v>220.89010931060997</v>
      </c>
      <c r="E46" s="56">
        <v>28</v>
      </c>
      <c r="F46" s="54">
        <f t="shared" ref="F46:F49" si="26">E46*11.97846391</f>
        <v>335.39698948</v>
      </c>
      <c r="G46" s="59">
        <v>33</v>
      </c>
      <c r="H46" s="58">
        <f t="shared" si="2"/>
        <v>247.87774472999999</v>
      </c>
      <c r="I46" s="60">
        <v>319.93</v>
      </c>
      <c r="J46" s="61">
        <f t="shared" si="5"/>
        <v>1432.3026212983877</v>
      </c>
    </row>
    <row r="47" spans="1:10" x14ac:dyDescent="0.25">
      <c r="A47" s="37" t="s">
        <v>45</v>
      </c>
      <c r="B47" s="51">
        <f t="shared" si="3"/>
        <v>308.20777777777778</v>
      </c>
      <c r="C47" s="55">
        <v>52.6666667</v>
      </c>
      <c r="D47" s="53">
        <f t="shared" si="25"/>
        <v>335.58304766906099</v>
      </c>
      <c r="E47" s="56">
        <v>36.3333333</v>
      </c>
      <c r="F47" s="54">
        <f t="shared" si="26"/>
        <v>435.21752166405122</v>
      </c>
      <c r="G47" s="59">
        <v>139</v>
      </c>
      <c r="H47" s="58">
        <f t="shared" si="2"/>
        <v>1044.09110659</v>
      </c>
      <c r="I47" s="60">
        <v>1058.99</v>
      </c>
      <c r="J47" s="61">
        <f t="shared" si="5"/>
        <v>3182.0894537008899</v>
      </c>
    </row>
    <row r="48" spans="1:10" x14ac:dyDescent="0.25">
      <c r="A48" s="37" t="s">
        <v>46</v>
      </c>
      <c r="B48" s="51">
        <f t="shared" si="3"/>
        <v>308.20777777777778</v>
      </c>
      <c r="C48" s="55">
        <v>22</v>
      </c>
      <c r="D48" s="53">
        <f t="shared" si="25"/>
        <v>140.18026032999998</v>
      </c>
      <c r="E48" s="56">
        <v>16.6666667</v>
      </c>
      <c r="F48" s="54">
        <f t="shared" si="26"/>
        <v>199.64106556594879</v>
      </c>
      <c r="G48" s="59">
        <v>16</v>
      </c>
      <c r="H48" s="58">
        <f t="shared" si="2"/>
        <v>120.18314896</v>
      </c>
      <c r="I48" s="60">
        <v>436.55</v>
      </c>
      <c r="J48" s="61">
        <f t="shared" si="5"/>
        <v>1204.7622526337266</v>
      </c>
    </row>
    <row r="49" spans="1:10" x14ac:dyDescent="0.25">
      <c r="A49" s="37" t="s">
        <v>47</v>
      </c>
      <c r="B49" s="51">
        <f t="shared" si="3"/>
        <v>308.20777777777778</v>
      </c>
      <c r="C49" s="55">
        <v>49.3333333</v>
      </c>
      <c r="D49" s="53">
        <f t="shared" si="25"/>
        <v>314.343613860939</v>
      </c>
      <c r="E49" s="56">
        <v>38</v>
      </c>
      <c r="F49" s="54">
        <f t="shared" si="26"/>
        <v>455.18162857999999</v>
      </c>
      <c r="G49" s="59">
        <v>30.5</v>
      </c>
      <c r="H49" s="58">
        <f t="shared" si="2"/>
        <v>229.099127705</v>
      </c>
      <c r="I49" s="60">
        <v>320.2</v>
      </c>
      <c r="J49" s="61">
        <f t="shared" si="5"/>
        <v>1627.0321479237168</v>
      </c>
    </row>
    <row r="50" spans="1:10" x14ac:dyDescent="0.25">
      <c r="A50" s="37" t="s">
        <v>48</v>
      </c>
      <c r="B50" s="51">
        <f t="shared" si="3"/>
        <v>308.20777777777778</v>
      </c>
      <c r="C50" s="55">
        <v>63</v>
      </c>
      <c r="D50" s="53">
        <f>C50*6.371830015</f>
        <v>401.42529094499997</v>
      </c>
      <c r="E50" s="56">
        <v>6.3333332999999996</v>
      </c>
      <c r="F50" s="54">
        <f>E50*11.97846391</f>
        <v>75.863604364051199</v>
      </c>
      <c r="G50" s="59">
        <v>2</v>
      </c>
      <c r="H50" s="58">
        <f t="shared" si="2"/>
        <v>15.02289362</v>
      </c>
      <c r="I50" s="60">
        <v>0</v>
      </c>
      <c r="J50" s="61">
        <f t="shared" si="5"/>
        <v>800.51956670682898</v>
      </c>
    </row>
    <row r="51" spans="1:10" x14ac:dyDescent="0.25">
      <c r="A51" s="37" t="s">
        <v>49</v>
      </c>
      <c r="B51" s="51">
        <f t="shared" si="3"/>
        <v>308.20777777777778</v>
      </c>
      <c r="C51" s="55">
        <v>34</v>
      </c>
      <c r="D51" s="53">
        <f t="shared" ref="D51:D53" si="27">C51*6.371830015</f>
        <v>216.64222050999999</v>
      </c>
      <c r="E51" s="56">
        <v>26</v>
      </c>
      <c r="F51" s="54">
        <f t="shared" ref="F51:F52" si="28">E51*11.97846391</f>
        <v>311.44006166000003</v>
      </c>
      <c r="G51" s="59">
        <v>84</v>
      </c>
      <c r="H51" s="58">
        <f t="shared" si="2"/>
        <v>630.96153203999995</v>
      </c>
      <c r="I51" s="60">
        <v>699.96</v>
      </c>
      <c r="J51" s="61">
        <f t="shared" si="5"/>
        <v>2167.2115919877779</v>
      </c>
    </row>
    <row r="52" spans="1:10" x14ac:dyDescent="0.25">
      <c r="A52" s="37" t="s">
        <v>50</v>
      </c>
      <c r="B52" s="51">
        <f t="shared" si="3"/>
        <v>308.20777777777778</v>
      </c>
      <c r="C52" s="55">
        <v>18.6666667</v>
      </c>
      <c r="D52" s="53">
        <f t="shared" si="27"/>
        <v>118.940827159061</v>
      </c>
      <c r="E52" s="56">
        <v>15</v>
      </c>
      <c r="F52" s="54">
        <f t="shared" si="28"/>
        <v>179.67695865000002</v>
      </c>
      <c r="G52" s="59">
        <v>68</v>
      </c>
      <c r="H52" s="58">
        <f t="shared" si="2"/>
        <v>510.77838307999997</v>
      </c>
      <c r="I52" s="60">
        <v>301.58</v>
      </c>
      <c r="J52" s="61">
        <f t="shared" si="5"/>
        <v>1419.1839466668387</v>
      </c>
    </row>
    <row r="53" spans="1:10" x14ac:dyDescent="0.25">
      <c r="A53" s="37" t="s">
        <v>51</v>
      </c>
      <c r="B53" s="51">
        <f t="shared" si="3"/>
        <v>308.20777777777778</v>
      </c>
      <c r="C53" s="55">
        <v>46.3333333</v>
      </c>
      <c r="D53" s="53">
        <f t="shared" si="27"/>
        <v>295.228123815939</v>
      </c>
      <c r="E53" s="56">
        <v>29</v>
      </c>
      <c r="F53" s="54">
        <f t="shared" ref="F53" si="29">E53*11.97846391</f>
        <v>347.37545339000002</v>
      </c>
      <c r="G53" s="59">
        <v>10</v>
      </c>
      <c r="H53" s="58">
        <f t="shared" si="2"/>
        <v>75.114468099999996</v>
      </c>
      <c r="I53" s="60">
        <v>33.51</v>
      </c>
      <c r="J53" s="61">
        <f t="shared" si="5"/>
        <v>1059.435823083717</v>
      </c>
    </row>
    <row r="54" spans="1:10" x14ac:dyDescent="0.25">
      <c r="A54" s="37" t="s">
        <v>52</v>
      </c>
      <c r="B54" s="51">
        <f t="shared" si="3"/>
        <v>308.20777777777778</v>
      </c>
      <c r="C54" s="55">
        <v>152</v>
      </c>
      <c r="D54" s="53">
        <f t="shared" ref="D54:D58" si="30">C54*6.371830015</f>
        <v>968.51816227999996</v>
      </c>
      <c r="E54" s="56">
        <v>119.33333330000001</v>
      </c>
      <c r="F54" s="54">
        <f t="shared" ref="F54:F58" si="31">E54*11.97846391</f>
        <v>1429.4300261940514</v>
      </c>
      <c r="G54" s="59">
        <v>272.5</v>
      </c>
      <c r="H54" s="58">
        <f t="shared" si="2"/>
        <v>2046.8692557249999</v>
      </c>
      <c r="I54" s="60">
        <v>2390.0300000000002</v>
      </c>
      <c r="J54" s="61">
        <f t="shared" si="5"/>
        <v>7143.0552219768288</v>
      </c>
    </row>
    <row r="55" spans="1:10" x14ac:dyDescent="0.25">
      <c r="A55" s="37" t="s">
        <v>53</v>
      </c>
      <c r="B55" s="51">
        <f t="shared" si="3"/>
        <v>308.20777777777778</v>
      </c>
      <c r="C55" s="55">
        <v>29</v>
      </c>
      <c r="D55" s="53">
        <f t="shared" si="30"/>
        <v>184.78307043499998</v>
      </c>
      <c r="E55" s="56">
        <v>20.6666667</v>
      </c>
      <c r="F55" s="54">
        <f t="shared" si="31"/>
        <v>247.5549212059488</v>
      </c>
      <c r="G55" s="59">
        <v>0</v>
      </c>
      <c r="H55" s="58">
        <f t="shared" si="2"/>
        <v>0</v>
      </c>
      <c r="I55" s="60">
        <v>0</v>
      </c>
      <c r="J55" s="61">
        <f t="shared" si="5"/>
        <v>740.54576941872665</v>
      </c>
    </row>
    <row r="56" spans="1:10" x14ac:dyDescent="0.25">
      <c r="A56" s="37" t="s">
        <v>54</v>
      </c>
      <c r="B56" s="51">
        <f t="shared" si="3"/>
        <v>308.20777777777778</v>
      </c>
      <c r="C56" s="55">
        <v>41.3333333</v>
      </c>
      <c r="D56" s="53">
        <f t="shared" si="30"/>
        <v>263.368973740939</v>
      </c>
      <c r="E56" s="56">
        <v>6.6666667000000004</v>
      </c>
      <c r="F56" s="54">
        <f t="shared" si="31"/>
        <v>79.8564264659488</v>
      </c>
      <c r="G56" s="59">
        <v>0</v>
      </c>
      <c r="H56" s="58">
        <f t="shared" si="2"/>
        <v>0</v>
      </c>
      <c r="I56" s="66">
        <v>0</v>
      </c>
      <c r="J56" s="61">
        <f t="shared" si="5"/>
        <v>651.43317798466546</v>
      </c>
    </row>
    <row r="57" spans="1:10" x14ac:dyDescent="0.25">
      <c r="A57" s="37" t="s">
        <v>55</v>
      </c>
      <c r="B57" s="51">
        <f t="shared" si="3"/>
        <v>308.20777777777778</v>
      </c>
      <c r="C57" s="55">
        <v>60</v>
      </c>
      <c r="D57" s="53">
        <f t="shared" si="30"/>
        <v>382.30980089999997</v>
      </c>
      <c r="E57" s="56">
        <v>43</v>
      </c>
      <c r="F57" s="54">
        <f t="shared" si="31"/>
        <v>515.07394812999996</v>
      </c>
      <c r="G57" s="59">
        <v>124</v>
      </c>
      <c r="H57" s="58">
        <f t="shared" si="2"/>
        <v>931.41940443999999</v>
      </c>
      <c r="I57" s="60">
        <v>952.61</v>
      </c>
      <c r="J57" s="61">
        <f t="shared" si="5"/>
        <v>3089.6209312477777</v>
      </c>
    </row>
    <row r="58" spans="1:10" x14ac:dyDescent="0.25">
      <c r="A58" s="37" t="s">
        <v>56</v>
      </c>
      <c r="B58" s="51">
        <f t="shared" si="3"/>
        <v>308.20777777777778</v>
      </c>
      <c r="C58" s="55">
        <v>32.333333330000002</v>
      </c>
      <c r="D58" s="53">
        <f t="shared" si="30"/>
        <v>206.02250379709389</v>
      </c>
      <c r="E58" s="56">
        <v>24.3333333</v>
      </c>
      <c r="F58" s="54">
        <f t="shared" si="31"/>
        <v>291.47595474405119</v>
      </c>
      <c r="G58" s="59">
        <v>45.5</v>
      </c>
      <c r="H58" s="58">
        <f t="shared" si="2"/>
        <v>341.77082985499999</v>
      </c>
      <c r="I58" s="60">
        <v>382.7</v>
      </c>
      <c r="J58" s="61">
        <f t="shared" si="5"/>
        <v>1530.1770661739231</v>
      </c>
    </row>
    <row r="59" spans="1:10" x14ac:dyDescent="0.25">
      <c r="A59" s="37" t="s">
        <v>57</v>
      </c>
      <c r="B59" s="51">
        <f t="shared" si="3"/>
        <v>308.20777777777778</v>
      </c>
      <c r="C59" s="55">
        <v>69.666666699999993</v>
      </c>
      <c r="D59" s="53">
        <f t="shared" ref="D59:D60" si="32">C59*6.371830015</f>
        <v>443.90415792406094</v>
      </c>
      <c r="E59" s="56">
        <v>29.3333333</v>
      </c>
      <c r="F59" s="54">
        <f t="shared" ref="F59:F60" si="33">E59*11.97846391</f>
        <v>351.36827429405122</v>
      </c>
      <c r="G59" s="59">
        <v>36.5</v>
      </c>
      <c r="H59" s="58">
        <f t="shared" si="2"/>
        <v>274.16780856499997</v>
      </c>
      <c r="I59" s="60">
        <v>459.55</v>
      </c>
      <c r="J59" s="61">
        <f t="shared" si="5"/>
        <v>1837.1980185608898</v>
      </c>
    </row>
    <row r="60" spans="1:10" x14ac:dyDescent="0.25">
      <c r="A60" s="37" t="s">
        <v>58</v>
      </c>
      <c r="B60" s="51">
        <f t="shared" si="3"/>
        <v>308.20777777777778</v>
      </c>
      <c r="C60" s="55">
        <v>15.6666667</v>
      </c>
      <c r="D60" s="53">
        <f t="shared" si="32"/>
        <v>99.825337114061</v>
      </c>
      <c r="E60" s="56">
        <v>2.6666666999999999</v>
      </c>
      <c r="F60" s="54">
        <f t="shared" si="33"/>
        <v>31.942570825948795</v>
      </c>
      <c r="G60" s="59">
        <v>2.5</v>
      </c>
      <c r="H60" s="58">
        <f t="shared" si="2"/>
        <v>18.778617024999999</v>
      </c>
      <c r="I60" s="60">
        <v>44.68</v>
      </c>
      <c r="J60" s="61">
        <f t="shared" si="5"/>
        <v>503.43430274278757</v>
      </c>
    </row>
    <row r="61" spans="1:10" x14ac:dyDescent="0.25">
      <c r="A61" s="37" t="s">
        <v>59</v>
      </c>
      <c r="B61" s="51">
        <f t="shared" si="3"/>
        <v>308.20777777777778</v>
      </c>
      <c r="C61" s="55">
        <v>38.3333333</v>
      </c>
      <c r="D61" s="53">
        <f t="shared" ref="D61" si="34">C61*6.371830015</f>
        <v>244.25348369593897</v>
      </c>
      <c r="E61" s="56">
        <v>25</v>
      </c>
      <c r="F61" s="54">
        <f t="shared" ref="F61:F64" si="35">E61*11.97846391</f>
        <v>299.46159775000001</v>
      </c>
      <c r="G61" s="59">
        <v>122.5</v>
      </c>
      <c r="H61" s="58">
        <f t="shared" si="2"/>
        <v>920.15223422500003</v>
      </c>
      <c r="I61" s="60">
        <v>0</v>
      </c>
      <c r="J61" s="61">
        <f t="shared" si="5"/>
        <v>1772.0750934487169</v>
      </c>
    </row>
    <row r="62" spans="1:10" x14ac:dyDescent="0.25">
      <c r="A62" s="37" t="s">
        <v>60</v>
      </c>
      <c r="B62" s="51">
        <f t="shared" si="3"/>
        <v>308.20777777777778</v>
      </c>
      <c r="C62" s="55">
        <v>3</v>
      </c>
      <c r="D62" s="53">
        <f t="shared" ref="D62:D64" si="36">C62*6.371830015</f>
        <v>19.115490044999998</v>
      </c>
      <c r="E62" s="56">
        <v>0</v>
      </c>
      <c r="F62" s="54">
        <f t="shared" si="35"/>
        <v>0</v>
      </c>
      <c r="G62" s="59">
        <v>0</v>
      </c>
      <c r="H62" s="58">
        <f t="shared" si="2"/>
        <v>0</v>
      </c>
      <c r="I62" s="60">
        <v>0</v>
      </c>
      <c r="J62" s="61">
        <f t="shared" si="5"/>
        <v>327.32326782277778</v>
      </c>
    </row>
    <row r="63" spans="1:10" x14ac:dyDescent="0.25">
      <c r="A63" s="37" t="s">
        <v>61</v>
      </c>
      <c r="B63" s="51">
        <f t="shared" si="3"/>
        <v>308.20777777777778</v>
      </c>
      <c r="C63" s="55">
        <v>13.6666667</v>
      </c>
      <c r="D63" s="53">
        <f t="shared" si="36"/>
        <v>87.081677084060999</v>
      </c>
      <c r="E63" s="56">
        <v>1.6666666699999999</v>
      </c>
      <c r="F63" s="54">
        <f t="shared" si="35"/>
        <v>19.964106556594878</v>
      </c>
      <c r="G63" s="59">
        <v>0</v>
      </c>
      <c r="H63" s="58">
        <f t="shared" si="2"/>
        <v>0</v>
      </c>
      <c r="I63" s="60">
        <v>0</v>
      </c>
      <c r="J63" s="61">
        <f t="shared" si="5"/>
        <v>415.25356141843361</v>
      </c>
    </row>
    <row r="64" spans="1:10" x14ac:dyDescent="0.25">
      <c r="A64" s="37" t="s">
        <v>62</v>
      </c>
      <c r="B64" s="51">
        <f t="shared" si="3"/>
        <v>308.20777777777778</v>
      </c>
      <c r="C64" s="55">
        <v>92.333333300000007</v>
      </c>
      <c r="D64" s="53">
        <f t="shared" si="36"/>
        <v>588.33230450593896</v>
      </c>
      <c r="E64" s="56">
        <v>62.333333330000002</v>
      </c>
      <c r="F64" s="54">
        <f t="shared" si="35"/>
        <v>746.65758368340516</v>
      </c>
      <c r="G64" s="59">
        <v>17</v>
      </c>
      <c r="H64" s="58">
        <f t="shared" si="2"/>
        <v>127.69459576999999</v>
      </c>
      <c r="I64" s="60">
        <v>0</v>
      </c>
      <c r="J64" s="61">
        <f t="shared" si="5"/>
        <v>1770.8922617371218</v>
      </c>
    </row>
    <row r="65" spans="1:10" x14ac:dyDescent="0.25">
      <c r="J65" s="47"/>
    </row>
    <row r="66" spans="1:10" x14ac:dyDescent="0.25">
      <c r="B66" s="52">
        <f>SUM(B2:B65)</f>
        <v>19417.089999999997</v>
      </c>
      <c r="D66" s="64">
        <f>SUM(D2:D65)</f>
        <v>19417.090003673537</v>
      </c>
      <c r="F66" s="63">
        <f>SUM(F2:F65)</f>
        <v>19417.089997343373</v>
      </c>
      <c r="H66" s="62">
        <f>SUM(H2:H65)</f>
        <v>19417.09000385</v>
      </c>
      <c r="I66" s="32">
        <f>SUM(I2:I65)</f>
        <v>19417.09</v>
      </c>
      <c r="J66" s="32">
        <f>SUM(J2:J64)</f>
        <v>97085.450004866885</v>
      </c>
    </row>
    <row r="68" spans="1:10" ht="24" x14ac:dyDescent="0.3">
      <c r="A68" s="65" t="s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59F8-EB65-584F-8A2D-8E9AA5967007}">
  <dimension ref="A1:L69"/>
  <sheetViews>
    <sheetView topLeftCell="A21" workbookViewId="0">
      <selection activeCell="B18" sqref="B18"/>
    </sheetView>
  </sheetViews>
  <sheetFormatPr baseColWidth="10" defaultRowHeight="16" x14ac:dyDescent="0.2"/>
  <cols>
    <col min="1" max="1" width="42" customWidth="1"/>
    <col min="5" max="5" width="20.83203125" customWidth="1"/>
    <col min="6" max="6" width="16.83203125" customWidth="1"/>
    <col min="11" max="11" width="18.5" customWidth="1"/>
    <col min="12" max="12" width="20.33203125" customWidth="1"/>
  </cols>
  <sheetData>
    <row r="1" spans="1:12" ht="18" x14ac:dyDescent="0.2">
      <c r="A1" s="3" t="s">
        <v>63</v>
      </c>
      <c r="B1" s="4">
        <v>2021</v>
      </c>
      <c r="C1" s="5">
        <v>2022</v>
      </c>
      <c r="D1" s="5">
        <v>2023</v>
      </c>
      <c r="E1" s="5" t="s">
        <v>69</v>
      </c>
      <c r="F1" s="6" t="s">
        <v>70</v>
      </c>
      <c r="H1" s="7">
        <v>2021</v>
      </c>
      <c r="I1" s="8">
        <v>2022</v>
      </c>
      <c r="J1" s="8">
        <v>2023</v>
      </c>
      <c r="K1" s="5" t="s">
        <v>69</v>
      </c>
      <c r="L1" s="6" t="s">
        <v>70</v>
      </c>
    </row>
    <row r="2" spans="1:12" x14ac:dyDescent="0.2">
      <c r="A2" s="9"/>
      <c r="B2" s="4"/>
      <c r="C2" s="1"/>
      <c r="D2" s="1"/>
      <c r="E2" s="1"/>
      <c r="F2" s="2"/>
      <c r="H2" s="7"/>
      <c r="I2" s="10"/>
      <c r="J2" s="10"/>
      <c r="K2" s="1"/>
      <c r="L2" s="2"/>
    </row>
    <row r="3" spans="1:12" ht="19" x14ac:dyDescent="0.25">
      <c r="A3" s="47" t="s">
        <v>48</v>
      </c>
      <c r="B3" s="28">
        <v>65</v>
      </c>
      <c r="C3" s="28">
        <v>76</v>
      </c>
      <c r="D3" s="28">
        <v>48</v>
      </c>
      <c r="E3" s="28">
        <f>AVERAGE(B3:D3)</f>
        <v>63</v>
      </c>
      <c r="F3" s="29">
        <f>E3*6.371830015</f>
        <v>401.42529094499997</v>
      </c>
      <c r="G3" s="11" t="s">
        <v>84</v>
      </c>
      <c r="H3" s="30">
        <v>11</v>
      </c>
      <c r="I3" s="30">
        <v>8</v>
      </c>
      <c r="J3" s="30">
        <v>0</v>
      </c>
      <c r="K3" s="28">
        <f>AVERAGE(H3:J3)</f>
        <v>6.333333333333333</v>
      </c>
      <c r="L3" s="31">
        <f>K3*11.97846391</f>
        <v>75.863604763333328</v>
      </c>
    </row>
    <row r="4" spans="1:12" ht="19" x14ac:dyDescent="0.25">
      <c r="A4" s="47" t="s">
        <v>71</v>
      </c>
      <c r="B4" s="28">
        <v>58</v>
      </c>
      <c r="C4" s="28">
        <v>56</v>
      </c>
      <c r="D4" s="28">
        <v>41</v>
      </c>
      <c r="E4" s="28">
        <f t="shared" ref="E4:E65" si="0">AVERAGE(B4:D4)</f>
        <v>51.666666666666664</v>
      </c>
      <c r="F4" s="29">
        <f t="shared" ref="F4:F65" si="1">E4*6.371830015</f>
        <v>329.21121744166663</v>
      </c>
      <c r="G4" s="11" t="s">
        <v>85</v>
      </c>
      <c r="H4" s="30">
        <v>18</v>
      </c>
      <c r="I4" s="30">
        <v>31</v>
      </c>
      <c r="J4" s="30">
        <v>22</v>
      </c>
      <c r="K4" s="28">
        <f t="shared" ref="K4:K65" si="2">AVERAGE(H4:J4)</f>
        <v>23.666666666666668</v>
      </c>
      <c r="L4" s="31">
        <f t="shared" ref="L4:L65" si="3">K4*11.97846391</f>
        <v>283.49031253666669</v>
      </c>
    </row>
    <row r="5" spans="1:12" ht="19" x14ac:dyDescent="0.25">
      <c r="A5" s="47" t="s">
        <v>29</v>
      </c>
      <c r="B5" s="28">
        <v>75</v>
      </c>
      <c r="C5" s="28">
        <v>119</v>
      </c>
      <c r="D5" s="28">
        <v>102</v>
      </c>
      <c r="E5" s="28">
        <f t="shared" si="0"/>
        <v>98.666666666666671</v>
      </c>
      <c r="F5" s="29">
        <f t="shared" si="1"/>
        <v>628.6872281466666</v>
      </c>
      <c r="G5" s="11" t="s">
        <v>86</v>
      </c>
      <c r="H5" s="30">
        <v>19</v>
      </c>
      <c r="I5" s="30">
        <v>33</v>
      </c>
      <c r="J5" s="30">
        <v>27</v>
      </c>
      <c r="K5" s="28">
        <f t="shared" si="2"/>
        <v>26.333333333333332</v>
      </c>
      <c r="L5" s="31">
        <f t="shared" si="3"/>
        <v>315.43288296333333</v>
      </c>
    </row>
    <row r="6" spans="1:12" ht="19" x14ac:dyDescent="0.25">
      <c r="A6" s="47" t="s">
        <v>26</v>
      </c>
      <c r="B6" s="28">
        <v>15</v>
      </c>
      <c r="C6" s="28">
        <v>26</v>
      </c>
      <c r="D6" s="28">
        <v>21</v>
      </c>
      <c r="E6" s="28">
        <f t="shared" si="0"/>
        <v>20.666666666666668</v>
      </c>
      <c r="F6" s="29">
        <f t="shared" si="1"/>
        <v>131.68448697666668</v>
      </c>
      <c r="G6" s="11" t="s">
        <v>87</v>
      </c>
      <c r="H6" s="30">
        <v>5</v>
      </c>
      <c r="I6" s="30">
        <v>14</v>
      </c>
      <c r="J6" s="30">
        <v>13</v>
      </c>
      <c r="K6" s="28">
        <f t="shared" si="2"/>
        <v>10.666666666666666</v>
      </c>
      <c r="L6" s="31">
        <f t="shared" si="3"/>
        <v>127.77028170666667</v>
      </c>
    </row>
    <row r="7" spans="1:12" ht="19" x14ac:dyDescent="0.25">
      <c r="A7" s="47" t="s">
        <v>43</v>
      </c>
      <c r="B7" s="28">
        <v>57</v>
      </c>
      <c r="C7" s="28">
        <v>33</v>
      </c>
      <c r="D7" s="28">
        <v>27</v>
      </c>
      <c r="E7" s="28">
        <f t="shared" si="0"/>
        <v>39</v>
      </c>
      <c r="F7" s="29">
        <f t="shared" si="1"/>
        <v>248.50137058499999</v>
      </c>
      <c r="G7" s="11" t="s">
        <v>88</v>
      </c>
      <c r="H7" s="30">
        <v>38</v>
      </c>
      <c r="I7" s="30">
        <v>21</v>
      </c>
      <c r="J7" s="30">
        <v>19</v>
      </c>
      <c r="K7" s="28">
        <f t="shared" si="2"/>
        <v>26</v>
      </c>
      <c r="L7" s="31">
        <f t="shared" si="3"/>
        <v>311.44006166000003</v>
      </c>
    </row>
    <row r="8" spans="1:12" ht="19" x14ac:dyDescent="0.25">
      <c r="A8" s="47" t="s">
        <v>31</v>
      </c>
      <c r="B8" s="28">
        <v>75</v>
      </c>
      <c r="C8" s="28">
        <v>116</v>
      </c>
      <c r="D8" s="28">
        <v>80</v>
      </c>
      <c r="E8" s="28">
        <f t="shared" si="0"/>
        <v>90.333333333333329</v>
      </c>
      <c r="F8" s="29">
        <f t="shared" si="1"/>
        <v>575.58864468833326</v>
      </c>
      <c r="G8" s="11" t="s">
        <v>89</v>
      </c>
      <c r="H8" s="30">
        <v>28</v>
      </c>
      <c r="I8" s="30">
        <v>30</v>
      </c>
      <c r="J8" s="30">
        <v>27</v>
      </c>
      <c r="K8" s="28">
        <f t="shared" si="2"/>
        <v>28.333333333333332</v>
      </c>
      <c r="L8" s="31">
        <f t="shared" si="3"/>
        <v>339.3898107833333</v>
      </c>
    </row>
    <row r="9" spans="1:12" ht="19" x14ac:dyDescent="0.25">
      <c r="A9" s="47" t="s">
        <v>27</v>
      </c>
      <c r="B9" s="28">
        <v>53</v>
      </c>
      <c r="C9" s="28">
        <v>74</v>
      </c>
      <c r="D9" s="28">
        <v>71</v>
      </c>
      <c r="E9" s="28">
        <f t="shared" si="0"/>
        <v>66</v>
      </c>
      <c r="F9" s="29">
        <f t="shared" si="1"/>
        <v>420.54078098999997</v>
      </c>
      <c r="G9" s="11" t="s">
        <v>85</v>
      </c>
      <c r="H9" s="30">
        <v>26</v>
      </c>
      <c r="I9" s="30">
        <v>33</v>
      </c>
      <c r="J9" s="30">
        <v>39</v>
      </c>
      <c r="K9" s="28">
        <f t="shared" si="2"/>
        <v>32.666666666666664</v>
      </c>
      <c r="L9" s="31">
        <f t="shared" si="3"/>
        <v>391.29648772666667</v>
      </c>
    </row>
    <row r="10" spans="1:12" ht="19" x14ac:dyDescent="0.25">
      <c r="A10" s="47" t="s">
        <v>39</v>
      </c>
      <c r="B10" s="28">
        <v>4</v>
      </c>
      <c r="C10" s="28">
        <v>25</v>
      </c>
      <c r="D10" s="28">
        <v>33</v>
      </c>
      <c r="E10" s="28">
        <f t="shared" si="0"/>
        <v>20.666666666666668</v>
      </c>
      <c r="F10" s="29">
        <f t="shared" si="1"/>
        <v>131.68448697666668</v>
      </c>
      <c r="G10" s="11" t="s">
        <v>90</v>
      </c>
      <c r="H10" s="30">
        <v>1</v>
      </c>
      <c r="I10" s="30">
        <v>1</v>
      </c>
      <c r="J10" s="30">
        <v>17</v>
      </c>
      <c r="K10" s="28">
        <f t="shared" si="2"/>
        <v>6.333333333333333</v>
      </c>
      <c r="L10" s="31">
        <f t="shared" si="3"/>
        <v>75.863604763333328</v>
      </c>
    </row>
    <row r="11" spans="1:12" ht="19" x14ac:dyDescent="0.25">
      <c r="A11" s="47" t="s">
        <v>28</v>
      </c>
      <c r="B11" s="28">
        <v>96</v>
      </c>
      <c r="C11" s="28">
        <v>83</v>
      </c>
      <c r="D11" s="28">
        <v>39</v>
      </c>
      <c r="E11" s="28">
        <f t="shared" si="0"/>
        <v>72.666666666666671</v>
      </c>
      <c r="F11" s="29">
        <f t="shared" si="1"/>
        <v>463.01964775666664</v>
      </c>
      <c r="G11" s="11" t="s">
        <v>91</v>
      </c>
      <c r="H11" s="30">
        <v>40</v>
      </c>
      <c r="I11" s="30">
        <v>30</v>
      </c>
      <c r="J11" s="30">
        <v>25</v>
      </c>
      <c r="K11" s="28">
        <f t="shared" si="2"/>
        <v>31.666666666666668</v>
      </c>
      <c r="L11" s="31">
        <f t="shared" si="3"/>
        <v>379.31802381666671</v>
      </c>
    </row>
    <row r="12" spans="1:12" ht="19" x14ac:dyDescent="0.25">
      <c r="A12" s="47" t="s">
        <v>72</v>
      </c>
      <c r="B12" s="28">
        <v>8</v>
      </c>
      <c r="C12" s="28">
        <v>22</v>
      </c>
      <c r="D12" s="28">
        <v>32</v>
      </c>
      <c r="E12" s="28">
        <f t="shared" si="0"/>
        <v>20.666666666666668</v>
      </c>
      <c r="F12" s="29">
        <f t="shared" si="1"/>
        <v>131.68448697666668</v>
      </c>
      <c r="G12" s="11"/>
      <c r="H12" s="30">
        <v>3</v>
      </c>
      <c r="I12" s="30">
        <v>18</v>
      </c>
      <c r="J12" s="30">
        <v>25</v>
      </c>
      <c r="K12" s="28">
        <f t="shared" si="2"/>
        <v>15.333333333333334</v>
      </c>
      <c r="L12" s="31">
        <f t="shared" si="3"/>
        <v>183.66977995333335</v>
      </c>
    </row>
    <row r="13" spans="1:12" ht="19" x14ac:dyDescent="0.25">
      <c r="A13" s="47" t="s">
        <v>57</v>
      </c>
      <c r="B13" s="28">
        <v>75</v>
      </c>
      <c r="C13" s="28">
        <v>67</v>
      </c>
      <c r="D13" s="28">
        <v>67</v>
      </c>
      <c r="E13" s="28">
        <f t="shared" si="0"/>
        <v>69.666666666666671</v>
      </c>
      <c r="F13" s="29">
        <f t="shared" si="1"/>
        <v>443.90415771166664</v>
      </c>
      <c r="G13" s="27"/>
      <c r="H13" s="30">
        <v>31</v>
      </c>
      <c r="I13" s="30">
        <v>29</v>
      </c>
      <c r="J13" s="30">
        <v>28</v>
      </c>
      <c r="K13" s="28">
        <f t="shared" si="2"/>
        <v>29.333333333333332</v>
      </c>
      <c r="L13" s="31">
        <f t="shared" si="3"/>
        <v>351.36827469333332</v>
      </c>
    </row>
    <row r="14" spans="1:12" ht="19" x14ac:dyDescent="0.25">
      <c r="A14" s="47" t="s">
        <v>30</v>
      </c>
      <c r="B14" s="28">
        <v>68</v>
      </c>
      <c r="C14" s="28">
        <v>105</v>
      </c>
      <c r="D14" s="28">
        <v>39</v>
      </c>
      <c r="E14" s="28">
        <f t="shared" si="0"/>
        <v>70.666666666666671</v>
      </c>
      <c r="F14" s="29">
        <f t="shared" si="1"/>
        <v>450.27598772666664</v>
      </c>
      <c r="G14" s="27"/>
      <c r="H14" s="30">
        <v>48</v>
      </c>
      <c r="I14" s="30">
        <v>55</v>
      </c>
      <c r="J14" s="30">
        <v>26</v>
      </c>
      <c r="K14" s="28">
        <f t="shared" si="2"/>
        <v>43</v>
      </c>
      <c r="L14" s="31">
        <f t="shared" si="3"/>
        <v>515.07394812999996</v>
      </c>
    </row>
    <row r="15" spans="1:12" ht="19" x14ac:dyDescent="0.25">
      <c r="A15" s="47" t="s">
        <v>37</v>
      </c>
      <c r="B15" s="28">
        <v>89</v>
      </c>
      <c r="C15" s="28">
        <v>118</v>
      </c>
      <c r="D15" s="28">
        <v>50</v>
      </c>
      <c r="E15" s="28">
        <f t="shared" si="0"/>
        <v>85.666666666666671</v>
      </c>
      <c r="F15" s="29">
        <f t="shared" si="1"/>
        <v>545.85343795166671</v>
      </c>
      <c r="G15" s="27"/>
      <c r="H15" s="30">
        <v>51</v>
      </c>
      <c r="I15" s="30">
        <v>81</v>
      </c>
      <c r="J15" s="30">
        <v>38</v>
      </c>
      <c r="K15" s="28">
        <f t="shared" si="2"/>
        <v>56.666666666666664</v>
      </c>
      <c r="L15" s="31">
        <f t="shared" si="3"/>
        <v>678.77962156666661</v>
      </c>
    </row>
    <row r="16" spans="1:12" ht="19" x14ac:dyDescent="0.25">
      <c r="A16" s="47" t="s">
        <v>38</v>
      </c>
      <c r="B16" s="28">
        <v>36</v>
      </c>
      <c r="C16" s="28">
        <v>26</v>
      </c>
      <c r="D16" s="28">
        <v>22</v>
      </c>
      <c r="E16" s="28">
        <f t="shared" si="0"/>
        <v>28</v>
      </c>
      <c r="F16" s="29">
        <f t="shared" si="1"/>
        <v>178.41124041999998</v>
      </c>
      <c r="G16" s="27"/>
      <c r="H16" s="30">
        <v>21</v>
      </c>
      <c r="I16" s="30">
        <v>17</v>
      </c>
      <c r="J16" s="30">
        <v>15</v>
      </c>
      <c r="K16" s="28">
        <f t="shared" si="2"/>
        <v>17.666666666666668</v>
      </c>
      <c r="L16" s="31">
        <f t="shared" si="3"/>
        <v>211.61952907666668</v>
      </c>
    </row>
    <row r="17" spans="1:12" ht="19" x14ac:dyDescent="0.25">
      <c r="A17" s="47" t="s">
        <v>34</v>
      </c>
      <c r="B17" s="28">
        <v>58</v>
      </c>
      <c r="C17" s="28">
        <v>60</v>
      </c>
      <c r="D17" s="28">
        <v>60</v>
      </c>
      <c r="E17" s="28">
        <f t="shared" si="0"/>
        <v>59.333333333333336</v>
      </c>
      <c r="F17" s="29">
        <f t="shared" si="1"/>
        <v>378.0619142233333</v>
      </c>
      <c r="G17" s="27"/>
      <c r="H17" s="30">
        <v>30</v>
      </c>
      <c r="I17" s="30">
        <v>32</v>
      </c>
      <c r="J17" s="30">
        <v>30</v>
      </c>
      <c r="K17" s="28">
        <f t="shared" si="2"/>
        <v>30.666666666666668</v>
      </c>
      <c r="L17" s="31">
        <f t="shared" si="3"/>
        <v>367.33955990666669</v>
      </c>
    </row>
    <row r="18" spans="1:12" ht="19" x14ac:dyDescent="0.25">
      <c r="A18" s="47" t="s">
        <v>52</v>
      </c>
      <c r="B18" s="28">
        <v>127</v>
      </c>
      <c r="C18" s="28">
        <v>197</v>
      </c>
      <c r="D18" s="28">
        <v>132</v>
      </c>
      <c r="E18" s="28">
        <f t="shared" si="0"/>
        <v>152</v>
      </c>
      <c r="F18" s="29">
        <f t="shared" si="1"/>
        <v>968.51816227999996</v>
      </c>
      <c r="G18" s="27"/>
      <c r="H18" s="30">
        <v>91</v>
      </c>
      <c r="I18" s="30">
        <v>163</v>
      </c>
      <c r="J18" s="30">
        <v>104</v>
      </c>
      <c r="K18" s="28">
        <f t="shared" si="2"/>
        <v>119.33333333333333</v>
      </c>
      <c r="L18" s="31">
        <f t="shared" si="3"/>
        <v>1429.4300265933334</v>
      </c>
    </row>
    <row r="19" spans="1:12" ht="19" x14ac:dyDescent="0.25">
      <c r="A19" s="47" t="s">
        <v>33</v>
      </c>
      <c r="B19" s="28">
        <v>21</v>
      </c>
      <c r="C19" s="28">
        <v>13</v>
      </c>
      <c r="D19" s="28">
        <v>32</v>
      </c>
      <c r="E19" s="28">
        <f t="shared" si="0"/>
        <v>22</v>
      </c>
      <c r="F19" s="29">
        <f t="shared" si="1"/>
        <v>140.18026032999998</v>
      </c>
      <c r="G19" s="27"/>
      <c r="H19" s="30">
        <v>8</v>
      </c>
      <c r="I19" s="30">
        <v>5</v>
      </c>
      <c r="J19" s="30">
        <v>24</v>
      </c>
      <c r="K19" s="28">
        <f t="shared" si="2"/>
        <v>12.333333333333334</v>
      </c>
      <c r="L19" s="31">
        <f t="shared" si="3"/>
        <v>147.73438822333335</v>
      </c>
    </row>
    <row r="20" spans="1:12" ht="19" x14ac:dyDescent="0.25">
      <c r="A20" s="47" t="s">
        <v>53</v>
      </c>
      <c r="B20" s="28">
        <v>36</v>
      </c>
      <c r="C20" s="28">
        <v>29</v>
      </c>
      <c r="D20" s="28">
        <v>22</v>
      </c>
      <c r="E20" s="28">
        <f t="shared" si="0"/>
        <v>29</v>
      </c>
      <c r="F20" s="29">
        <f t="shared" si="1"/>
        <v>184.78307043499998</v>
      </c>
      <c r="G20" s="27"/>
      <c r="H20" s="30">
        <v>30</v>
      </c>
      <c r="I20" s="30">
        <v>23</v>
      </c>
      <c r="J20" s="30">
        <v>9</v>
      </c>
      <c r="K20" s="28">
        <f t="shared" si="2"/>
        <v>20.666666666666668</v>
      </c>
      <c r="L20" s="31">
        <f t="shared" si="3"/>
        <v>247.5549208066667</v>
      </c>
    </row>
    <row r="21" spans="1:12" ht="19" x14ac:dyDescent="0.25">
      <c r="A21" s="47" t="s">
        <v>36</v>
      </c>
      <c r="B21" s="28">
        <v>35</v>
      </c>
      <c r="C21" s="28">
        <v>33</v>
      </c>
      <c r="D21" s="28">
        <v>17</v>
      </c>
      <c r="E21" s="28">
        <f t="shared" si="0"/>
        <v>28.333333333333332</v>
      </c>
      <c r="F21" s="29">
        <f t="shared" si="1"/>
        <v>180.53518375833332</v>
      </c>
      <c r="G21" s="27"/>
      <c r="H21" s="30">
        <v>12</v>
      </c>
      <c r="I21" s="30">
        <v>6</v>
      </c>
      <c r="J21" s="30">
        <v>4</v>
      </c>
      <c r="K21" s="28">
        <f t="shared" si="2"/>
        <v>7.333333333333333</v>
      </c>
      <c r="L21" s="31">
        <f t="shared" si="3"/>
        <v>87.84206867333333</v>
      </c>
    </row>
    <row r="22" spans="1:12" ht="19" x14ac:dyDescent="0.25">
      <c r="A22" s="47" t="s">
        <v>54</v>
      </c>
      <c r="B22" s="28">
        <v>22</v>
      </c>
      <c r="C22" s="28">
        <v>50</v>
      </c>
      <c r="D22" s="28">
        <v>52</v>
      </c>
      <c r="E22" s="28">
        <f t="shared" si="0"/>
        <v>41.333333333333336</v>
      </c>
      <c r="F22" s="29">
        <f t="shared" si="1"/>
        <v>263.36897395333335</v>
      </c>
      <c r="G22" s="27"/>
      <c r="H22" s="30">
        <v>4</v>
      </c>
      <c r="I22" s="30">
        <v>3</v>
      </c>
      <c r="J22" s="30">
        <v>13</v>
      </c>
      <c r="K22" s="28">
        <f t="shared" si="2"/>
        <v>6.666666666666667</v>
      </c>
      <c r="L22" s="31">
        <f t="shared" si="3"/>
        <v>79.856426066666671</v>
      </c>
    </row>
    <row r="23" spans="1:12" ht="19" x14ac:dyDescent="0.25">
      <c r="A23" s="47" t="s">
        <v>41</v>
      </c>
      <c r="B23" s="28">
        <v>116</v>
      </c>
      <c r="C23" s="28">
        <v>19</v>
      </c>
      <c r="D23" s="28">
        <v>12</v>
      </c>
      <c r="E23" s="28">
        <f t="shared" si="0"/>
        <v>49</v>
      </c>
      <c r="F23" s="29">
        <f t="shared" si="1"/>
        <v>312.21967073499997</v>
      </c>
      <c r="G23" s="27"/>
      <c r="H23" s="30">
        <v>22</v>
      </c>
      <c r="I23" s="30">
        <v>8</v>
      </c>
      <c r="J23" s="30">
        <v>3</v>
      </c>
      <c r="K23" s="28">
        <f t="shared" si="2"/>
        <v>11</v>
      </c>
      <c r="L23" s="31">
        <f t="shared" si="3"/>
        <v>131.76310301000001</v>
      </c>
    </row>
    <row r="24" spans="1:12" ht="19" x14ac:dyDescent="0.25">
      <c r="A24" s="47" t="s">
        <v>51</v>
      </c>
      <c r="B24" s="28">
        <v>39</v>
      </c>
      <c r="C24" s="28">
        <v>37</v>
      </c>
      <c r="D24" s="28">
        <v>63</v>
      </c>
      <c r="E24" s="28">
        <f t="shared" si="0"/>
        <v>46.333333333333336</v>
      </c>
      <c r="F24" s="29">
        <f t="shared" si="1"/>
        <v>295.22812402833335</v>
      </c>
      <c r="G24" s="27"/>
      <c r="H24" s="30">
        <v>24</v>
      </c>
      <c r="I24" s="30">
        <v>16</v>
      </c>
      <c r="J24" s="30">
        <v>47</v>
      </c>
      <c r="K24" s="28">
        <f t="shared" si="2"/>
        <v>29</v>
      </c>
      <c r="L24" s="31">
        <f t="shared" si="3"/>
        <v>347.37545339000002</v>
      </c>
    </row>
    <row r="25" spans="1:12" ht="19" x14ac:dyDescent="0.25">
      <c r="A25" s="47" t="s">
        <v>35</v>
      </c>
      <c r="B25" s="28">
        <v>30</v>
      </c>
      <c r="C25" s="28">
        <v>41</v>
      </c>
      <c r="D25" s="28">
        <v>38</v>
      </c>
      <c r="E25" s="28">
        <f t="shared" si="0"/>
        <v>36.333333333333336</v>
      </c>
      <c r="F25" s="29">
        <f t="shared" si="1"/>
        <v>231.50982387833332</v>
      </c>
      <c r="G25" s="27"/>
      <c r="H25" s="30">
        <v>14</v>
      </c>
      <c r="I25" s="30">
        <v>19</v>
      </c>
      <c r="J25" s="30">
        <v>13</v>
      </c>
      <c r="K25" s="28">
        <f t="shared" si="2"/>
        <v>15.333333333333334</v>
      </c>
      <c r="L25" s="31">
        <f t="shared" si="3"/>
        <v>183.66977995333335</v>
      </c>
    </row>
    <row r="26" spans="1:12" ht="19" x14ac:dyDescent="0.25">
      <c r="A26" s="47" t="s">
        <v>42</v>
      </c>
      <c r="B26" s="28">
        <v>65</v>
      </c>
      <c r="C26" s="28">
        <v>53</v>
      </c>
      <c r="D26" s="28">
        <v>35</v>
      </c>
      <c r="E26" s="28">
        <f t="shared" si="0"/>
        <v>51</v>
      </c>
      <c r="F26" s="29">
        <f t="shared" si="1"/>
        <v>324.96333076499997</v>
      </c>
      <c r="G26" s="27"/>
      <c r="H26" s="30">
        <v>50</v>
      </c>
      <c r="I26" s="30">
        <v>45</v>
      </c>
      <c r="J26" s="30">
        <v>27</v>
      </c>
      <c r="K26" s="28">
        <f t="shared" si="2"/>
        <v>40.666666666666664</v>
      </c>
      <c r="L26" s="31">
        <f t="shared" si="3"/>
        <v>487.12419900666663</v>
      </c>
    </row>
    <row r="27" spans="1:12" ht="19" x14ac:dyDescent="0.25">
      <c r="A27" s="47" t="s">
        <v>44</v>
      </c>
      <c r="B27" s="28">
        <v>30</v>
      </c>
      <c r="C27" s="28">
        <v>40</v>
      </c>
      <c r="D27" s="28">
        <v>34</v>
      </c>
      <c r="E27" s="28">
        <f t="shared" si="0"/>
        <v>34.666666666666664</v>
      </c>
      <c r="F27" s="29">
        <f t="shared" si="1"/>
        <v>220.89010718666663</v>
      </c>
      <c r="G27" s="27"/>
      <c r="H27" s="30">
        <v>20</v>
      </c>
      <c r="I27" s="30">
        <v>34</v>
      </c>
      <c r="J27" s="30">
        <v>30</v>
      </c>
      <c r="K27" s="28">
        <f t="shared" si="2"/>
        <v>28</v>
      </c>
      <c r="L27" s="31">
        <f t="shared" si="3"/>
        <v>335.39698948</v>
      </c>
    </row>
    <row r="28" spans="1:12" ht="19" x14ac:dyDescent="0.25">
      <c r="A28" s="47" t="s">
        <v>45</v>
      </c>
      <c r="B28" s="28">
        <v>61</v>
      </c>
      <c r="C28" s="28">
        <v>45</v>
      </c>
      <c r="D28" s="28">
        <v>52</v>
      </c>
      <c r="E28" s="28">
        <f t="shared" si="0"/>
        <v>52.666666666666664</v>
      </c>
      <c r="F28" s="29">
        <f t="shared" si="1"/>
        <v>335.58304745666663</v>
      </c>
      <c r="G28" s="27"/>
      <c r="H28" s="30">
        <v>36</v>
      </c>
      <c r="I28" s="30">
        <v>29</v>
      </c>
      <c r="J28" s="30">
        <v>44</v>
      </c>
      <c r="K28" s="28">
        <f t="shared" si="2"/>
        <v>36.333333333333336</v>
      </c>
      <c r="L28" s="31">
        <f t="shared" si="3"/>
        <v>435.21752206333338</v>
      </c>
    </row>
    <row r="29" spans="1:12" ht="19" x14ac:dyDescent="0.25">
      <c r="A29" s="47" t="s">
        <v>59</v>
      </c>
      <c r="B29" s="28">
        <v>44</v>
      </c>
      <c r="C29" s="28">
        <v>46</v>
      </c>
      <c r="D29" s="28">
        <v>25</v>
      </c>
      <c r="E29" s="28">
        <f t="shared" si="0"/>
        <v>38.333333333333336</v>
      </c>
      <c r="F29" s="29">
        <f t="shared" si="1"/>
        <v>244.25348390833332</v>
      </c>
      <c r="G29" s="27"/>
      <c r="H29" s="30">
        <v>20</v>
      </c>
      <c r="I29" s="30">
        <v>37</v>
      </c>
      <c r="J29" s="30">
        <v>18</v>
      </c>
      <c r="K29" s="28">
        <f t="shared" si="2"/>
        <v>25</v>
      </c>
      <c r="L29" s="31">
        <f t="shared" si="3"/>
        <v>299.46159775000001</v>
      </c>
    </row>
    <row r="30" spans="1:12" ht="19" x14ac:dyDescent="0.25">
      <c r="A30" s="47" t="s">
        <v>46</v>
      </c>
      <c r="B30" s="28">
        <v>17</v>
      </c>
      <c r="C30" s="28">
        <v>20</v>
      </c>
      <c r="D30" s="28">
        <v>29</v>
      </c>
      <c r="E30" s="28">
        <f t="shared" si="0"/>
        <v>22</v>
      </c>
      <c r="F30" s="29">
        <f t="shared" si="1"/>
        <v>140.18026032999998</v>
      </c>
      <c r="G30" s="27"/>
      <c r="H30" s="30">
        <v>10</v>
      </c>
      <c r="I30" s="30">
        <v>15</v>
      </c>
      <c r="J30" s="30">
        <v>25</v>
      </c>
      <c r="K30" s="28">
        <f t="shared" si="2"/>
        <v>16.666666666666668</v>
      </c>
      <c r="L30" s="31">
        <f t="shared" si="3"/>
        <v>199.64106516666669</v>
      </c>
    </row>
    <row r="31" spans="1:12" ht="19" x14ac:dyDescent="0.25">
      <c r="A31" s="47" t="s">
        <v>55</v>
      </c>
      <c r="B31" s="28">
        <v>70</v>
      </c>
      <c r="C31" s="28">
        <v>48</v>
      </c>
      <c r="D31" s="28">
        <v>62</v>
      </c>
      <c r="E31" s="28">
        <f t="shared" si="0"/>
        <v>60</v>
      </c>
      <c r="F31" s="29">
        <f t="shared" si="1"/>
        <v>382.30980089999997</v>
      </c>
      <c r="G31" s="27"/>
      <c r="H31" s="30">
        <v>47</v>
      </c>
      <c r="I31" s="30">
        <v>41</v>
      </c>
      <c r="J31" s="30">
        <v>41</v>
      </c>
      <c r="K31" s="28">
        <f t="shared" si="2"/>
        <v>43</v>
      </c>
      <c r="L31" s="31">
        <f t="shared" si="3"/>
        <v>515.07394812999996</v>
      </c>
    </row>
    <row r="32" spans="1:12" ht="19" x14ac:dyDescent="0.25">
      <c r="A32" s="47" t="s">
        <v>47</v>
      </c>
      <c r="B32" s="28">
        <v>27</v>
      </c>
      <c r="C32" s="28">
        <v>97</v>
      </c>
      <c r="D32" s="28">
        <v>24</v>
      </c>
      <c r="E32" s="28">
        <f t="shared" si="0"/>
        <v>49.333333333333336</v>
      </c>
      <c r="F32" s="29">
        <f t="shared" si="1"/>
        <v>314.3436140733333</v>
      </c>
      <c r="G32" s="27"/>
      <c r="H32" s="30">
        <v>14</v>
      </c>
      <c r="I32" s="30">
        <v>83</v>
      </c>
      <c r="J32" s="30">
        <v>17</v>
      </c>
      <c r="K32" s="28">
        <f t="shared" si="2"/>
        <v>38</v>
      </c>
      <c r="L32" s="31">
        <f t="shared" si="3"/>
        <v>455.18162857999999</v>
      </c>
    </row>
    <row r="33" spans="1:12" ht="19" x14ac:dyDescent="0.25">
      <c r="A33" s="47" t="s">
        <v>56</v>
      </c>
      <c r="B33" s="28">
        <v>24</v>
      </c>
      <c r="C33" s="28">
        <v>48</v>
      </c>
      <c r="D33" s="28">
        <v>25</v>
      </c>
      <c r="E33" s="28">
        <f t="shared" si="0"/>
        <v>32.333333333333336</v>
      </c>
      <c r="F33" s="29">
        <f t="shared" si="1"/>
        <v>206.02250381833335</v>
      </c>
      <c r="G33" s="27"/>
      <c r="H33" s="30">
        <v>14</v>
      </c>
      <c r="I33" s="30">
        <v>40</v>
      </c>
      <c r="J33" s="30">
        <v>19</v>
      </c>
      <c r="K33" s="28">
        <f t="shared" si="2"/>
        <v>24.333333333333332</v>
      </c>
      <c r="L33" s="31">
        <f t="shared" si="3"/>
        <v>291.47595514333335</v>
      </c>
    </row>
    <row r="34" spans="1:12" ht="19" x14ac:dyDescent="0.25">
      <c r="A34" s="47" t="s">
        <v>49</v>
      </c>
      <c r="B34" s="28">
        <v>31</v>
      </c>
      <c r="C34" s="28">
        <v>50</v>
      </c>
      <c r="D34" s="28">
        <v>21</v>
      </c>
      <c r="E34" s="28">
        <f t="shared" si="0"/>
        <v>34</v>
      </c>
      <c r="F34" s="29">
        <f t="shared" si="1"/>
        <v>216.64222050999999</v>
      </c>
      <c r="G34" s="27"/>
      <c r="H34" s="30">
        <v>26</v>
      </c>
      <c r="I34" s="30">
        <v>38</v>
      </c>
      <c r="J34" s="30">
        <v>14</v>
      </c>
      <c r="K34" s="28">
        <f t="shared" si="2"/>
        <v>26</v>
      </c>
      <c r="L34" s="31">
        <f t="shared" si="3"/>
        <v>311.44006166000003</v>
      </c>
    </row>
    <row r="35" spans="1:12" ht="19" x14ac:dyDescent="0.25">
      <c r="A35" s="47" t="s">
        <v>50</v>
      </c>
      <c r="B35" s="28">
        <v>29</v>
      </c>
      <c r="C35" s="28">
        <v>14</v>
      </c>
      <c r="D35" s="28">
        <v>13</v>
      </c>
      <c r="E35" s="28">
        <f t="shared" si="0"/>
        <v>18.666666666666668</v>
      </c>
      <c r="F35" s="29">
        <f t="shared" si="1"/>
        <v>118.94082694666666</v>
      </c>
      <c r="G35" s="27"/>
      <c r="H35" s="30">
        <v>25</v>
      </c>
      <c r="I35" s="30">
        <v>11</v>
      </c>
      <c r="J35" s="30">
        <v>9</v>
      </c>
      <c r="K35" s="28">
        <f t="shared" si="2"/>
        <v>15</v>
      </c>
      <c r="L35" s="31">
        <f t="shared" si="3"/>
        <v>179.67695865000002</v>
      </c>
    </row>
    <row r="36" spans="1:12" ht="19" x14ac:dyDescent="0.25">
      <c r="A36" s="47" t="s">
        <v>58</v>
      </c>
      <c r="B36" s="28">
        <v>22</v>
      </c>
      <c r="C36" s="28">
        <v>17</v>
      </c>
      <c r="D36" s="28">
        <v>8</v>
      </c>
      <c r="E36" s="28">
        <f t="shared" si="0"/>
        <v>15.666666666666666</v>
      </c>
      <c r="F36" s="29">
        <f t="shared" si="1"/>
        <v>99.82533690166666</v>
      </c>
      <c r="G36" s="27"/>
      <c r="H36" s="30">
        <v>3</v>
      </c>
      <c r="I36" s="30">
        <v>3</v>
      </c>
      <c r="J36" s="30">
        <v>2</v>
      </c>
      <c r="K36" s="28">
        <f t="shared" si="2"/>
        <v>2.6666666666666665</v>
      </c>
      <c r="L36" s="31">
        <f t="shared" si="3"/>
        <v>31.942570426666666</v>
      </c>
    </row>
    <row r="37" spans="1:12" ht="19" x14ac:dyDescent="0.25">
      <c r="A37" s="47" t="s">
        <v>1</v>
      </c>
      <c r="B37" s="28">
        <v>73</v>
      </c>
      <c r="C37" s="28">
        <v>209</v>
      </c>
      <c r="D37" s="28">
        <v>82</v>
      </c>
      <c r="E37" s="28">
        <f t="shared" si="0"/>
        <v>121.33333333333333</v>
      </c>
      <c r="F37" s="29">
        <f t="shared" si="1"/>
        <v>773.11537515333328</v>
      </c>
      <c r="G37" s="27"/>
      <c r="H37" s="30">
        <v>59</v>
      </c>
      <c r="I37" s="30">
        <v>104</v>
      </c>
      <c r="J37" s="30">
        <v>48</v>
      </c>
      <c r="K37" s="28">
        <f t="shared" si="2"/>
        <v>70.333333333333329</v>
      </c>
      <c r="L37" s="31">
        <f t="shared" si="3"/>
        <v>842.48529500333325</v>
      </c>
    </row>
    <row r="38" spans="1:12" ht="19" x14ac:dyDescent="0.25">
      <c r="A38" s="47" t="s">
        <v>2</v>
      </c>
      <c r="B38" s="28">
        <v>15</v>
      </c>
      <c r="C38" s="28">
        <v>89</v>
      </c>
      <c r="D38" s="28">
        <v>22</v>
      </c>
      <c r="E38" s="28">
        <f t="shared" si="0"/>
        <v>42</v>
      </c>
      <c r="F38" s="29">
        <f t="shared" si="1"/>
        <v>267.61686062999996</v>
      </c>
      <c r="G38" s="27"/>
      <c r="H38" s="30">
        <v>5</v>
      </c>
      <c r="I38" s="30">
        <v>40</v>
      </c>
      <c r="J38" s="30">
        <v>15</v>
      </c>
      <c r="K38" s="28">
        <f t="shared" si="2"/>
        <v>20</v>
      </c>
      <c r="L38" s="31">
        <f t="shared" si="3"/>
        <v>239.56927820000001</v>
      </c>
    </row>
    <row r="39" spans="1:12" ht="19" x14ac:dyDescent="0.25">
      <c r="A39" s="47" t="s">
        <v>0</v>
      </c>
      <c r="B39" s="28">
        <v>46</v>
      </c>
      <c r="C39" s="28">
        <v>60</v>
      </c>
      <c r="D39" s="28">
        <v>39</v>
      </c>
      <c r="E39" s="28">
        <f t="shared" si="0"/>
        <v>48.333333333333336</v>
      </c>
      <c r="F39" s="29">
        <f t="shared" si="1"/>
        <v>307.97178405833336</v>
      </c>
      <c r="G39" s="27"/>
      <c r="H39" s="30">
        <v>28</v>
      </c>
      <c r="I39" s="30">
        <v>36</v>
      </c>
      <c r="J39" s="30">
        <v>27</v>
      </c>
      <c r="K39" s="28">
        <f t="shared" si="2"/>
        <v>30.333333333333332</v>
      </c>
      <c r="L39" s="31">
        <f t="shared" si="3"/>
        <v>363.34673860333334</v>
      </c>
    </row>
    <row r="40" spans="1:12" ht="19" x14ac:dyDescent="0.25">
      <c r="A40" s="47" t="s">
        <v>73</v>
      </c>
      <c r="B40" s="28">
        <v>100</v>
      </c>
      <c r="C40" s="28">
        <v>136</v>
      </c>
      <c r="D40" s="28">
        <v>73</v>
      </c>
      <c r="E40" s="28">
        <f t="shared" si="0"/>
        <v>103</v>
      </c>
      <c r="F40" s="29">
        <f t="shared" si="1"/>
        <v>656.29849154499993</v>
      </c>
      <c r="G40" s="27"/>
      <c r="H40" s="30">
        <v>41</v>
      </c>
      <c r="I40" s="30">
        <v>64</v>
      </c>
      <c r="J40" s="30">
        <v>53</v>
      </c>
      <c r="K40" s="28">
        <f t="shared" si="2"/>
        <v>52.666666666666664</v>
      </c>
      <c r="L40" s="31">
        <f t="shared" si="3"/>
        <v>630.86576592666665</v>
      </c>
    </row>
    <row r="41" spans="1:12" ht="19" x14ac:dyDescent="0.25">
      <c r="A41" s="47" t="s">
        <v>74</v>
      </c>
      <c r="B41" s="28">
        <v>4</v>
      </c>
      <c r="C41" s="28">
        <v>5</v>
      </c>
      <c r="D41" s="28">
        <v>3</v>
      </c>
      <c r="E41" s="28">
        <f t="shared" si="0"/>
        <v>4</v>
      </c>
      <c r="F41" s="29">
        <f t="shared" si="1"/>
        <v>25.487320059999998</v>
      </c>
      <c r="G41" s="27"/>
      <c r="H41" s="30">
        <v>0</v>
      </c>
      <c r="I41" s="30">
        <v>0</v>
      </c>
      <c r="J41" s="30">
        <v>0</v>
      </c>
      <c r="K41" s="28">
        <f t="shared" si="2"/>
        <v>0</v>
      </c>
      <c r="L41" s="31">
        <f t="shared" si="3"/>
        <v>0</v>
      </c>
    </row>
    <row r="42" spans="1:12" ht="19" x14ac:dyDescent="0.25">
      <c r="A42" s="47" t="s">
        <v>75</v>
      </c>
      <c r="B42" s="28">
        <v>82</v>
      </c>
      <c r="C42" s="28">
        <v>77</v>
      </c>
      <c r="D42" s="28">
        <v>64</v>
      </c>
      <c r="E42" s="28">
        <f t="shared" si="0"/>
        <v>74.333333333333329</v>
      </c>
      <c r="F42" s="29">
        <f t="shared" si="1"/>
        <v>473.63936444833325</v>
      </c>
      <c r="G42" s="27"/>
      <c r="H42" s="30">
        <v>15</v>
      </c>
      <c r="I42" s="30">
        <v>14</v>
      </c>
      <c r="J42" s="30">
        <v>23</v>
      </c>
      <c r="K42" s="28">
        <f t="shared" si="2"/>
        <v>17.333333333333332</v>
      </c>
      <c r="L42" s="31">
        <f t="shared" si="3"/>
        <v>207.62670777333332</v>
      </c>
    </row>
    <row r="43" spans="1:12" ht="19" x14ac:dyDescent="0.25">
      <c r="A43" s="47" t="s">
        <v>6</v>
      </c>
      <c r="B43" s="28">
        <v>92</v>
      </c>
      <c r="C43" s="28">
        <v>109</v>
      </c>
      <c r="D43" s="28">
        <v>78</v>
      </c>
      <c r="E43" s="28">
        <f t="shared" si="0"/>
        <v>93</v>
      </c>
      <c r="F43" s="29">
        <f t="shared" si="1"/>
        <v>592.58019139499993</v>
      </c>
      <c r="G43" s="27"/>
      <c r="H43" s="30">
        <v>69</v>
      </c>
      <c r="I43" s="30">
        <v>85</v>
      </c>
      <c r="J43" s="30">
        <v>68</v>
      </c>
      <c r="K43" s="28">
        <f t="shared" si="2"/>
        <v>74</v>
      </c>
      <c r="L43" s="31">
        <f t="shared" si="3"/>
        <v>886.40632934000007</v>
      </c>
    </row>
    <row r="44" spans="1:12" ht="19" x14ac:dyDescent="0.25">
      <c r="A44" s="47" t="s">
        <v>7</v>
      </c>
      <c r="B44" s="28">
        <v>45</v>
      </c>
      <c r="C44" s="28">
        <v>64</v>
      </c>
      <c r="D44" s="28">
        <v>69</v>
      </c>
      <c r="E44" s="28">
        <f t="shared" si="0"/>
        <v>59.333333333333336</v>
      </c>
      <c r="F44" s="29">
        <f t="shared" si="1"/>
        <v>378.0619142233333</v>
      </c>
      <c r="G44" s="27"/>
      <c r="H44" s="30">
        <v>32</v>
      </c>
      <c r="I44" s="30">
        <v>39</v>
      </c>
      <c r="J44" s="30">
        <v>58</v>
      </c>
      <c r="K44" s="28">
        <f t="shared" si="2"/>
        <v>43</v>
      </c>
      <c r="L44" s="31">
        <f t="shared" si="3"/>
        <v>515.07394812999996</v>
      </c>
    </row>
    <row r="45" spans="1:12" ht="19" x14ac:dyDescent="0.25">
      <c r="A45" s="47" t="s">
        <v>76</v>
      </c>
      <c r="B45" s="28">
        <v>23</v>
      </c>
      <c r="C45" s="28">
        <v>48</v>
      </c>
      <c r="D45" s="28">
        <v>78</v>
      </c>
      <c r="E45" s="28">
        <f t="shared" si="0"/>
        <v>49.666666666666664</v>
      </c>
      <c r="F45" s="29">
        <f t="shared" si="1"/>
        <v>316.46755741166663</v>
      </c>
      <c r="G45" s="27"/>
      <c r="H45" s="30">
        <v>12</v>
      </c>
      <c r="I45" s="30">
        <v>37</v>
      </c>
      <c r="J45" s="30">
        <v>67</v>
      </c>
      <c r="K45" s="28">
        <f t="shared" si="2"/>
        <v>38.666666666666664</v>
      </c>
      <c r="L45" s="31">
        <f t="shared" si="3"/>
        <v>463.16727118666665</v>
      </c>
    </row>
    <row r="46" spans="1:12" ht="19" x14ac:dyDescent="0.25">
      <c r="A46" s="47" t="s">
        <v>9</v>
      </c>
      <c r="B46" s="28">
        <v>17</v>
      </c>
      <c r="C46" s="28">
        <v>47</v>
      </c>
      <c r="D46" s="28">
        <v>36</v>
      </c>
      <c r="E46" s="28">
        <f t="shared" si="0"/>
        <v>33.333333333333336</v>
      </c>
      <c r="F46" s="29">
        <f t="shared" si="1"/>
        <v>212.39433383333332</v>
      </c>
      <c r="G46" s="27"/>
      <c r="H46" s="30">
        <v>8</v>
      </c>
      <c r="I46" s="30">
        <v>30</v>
      </c>
      <c r="J46" s="30">
        <v>34</v>
      </c>
      <c r="K46" s="28">
        <f t="shared" si="2"/>
        <v>24</v>
      </c>
      <c r="L46" s="31">
        <f t="shared" si="3"/>
        <v>287.48313383999999</v>
      </c>
    </row>
    <row r="47" spans="1:12" ht="19" x14ac:dyDescent="0.25">
      <c r="A47" s="47" t="s">
        <v>10</v>
      </c>
      <c r="B47" s="28">
        <v>21</v>
      </c>
      <c r="C47" s="28">
        <v>35</v>
      </c>
      <c r="D47" s="28">
        <v>43</v>
      </c>
      <c r="E47" s="28">
        <f t="shared" si="0"/>
        <v>33</v>
      </c>
      <c r="F47" s="29">
        <f t="shared" si="1"/>
        <v>210.27039049499999</v>
      </c>
      <c r="G47" s="27"/>
      <c r="H47" s="30">
        <v>13</v>
      </c>
      <c r="I47" s="30">
        <v>13</v>
      </c>
      <c r="J47" s="30">
        <v>29</v>
      </c>
      <c r="K47" s="28">
        <f t="shared" si="2"/>
        <v>18.333333333333332</v>
      </c>
      <c r="L47" s="31">
        <f t="shared" si="3"/>
        <v>219.60517168333334</v>
      </c>
    </row>
    <row r="48" spans="1:12" ht="19" x14ac:dyDescent="0.25">
      <c r="A48" s="47" t="s">
        <v>11</v>
      </c>
      <c r="B48" s="28">
        <v>8</v>
      </c>
      <c r="C48" s="28">
        <v>26</v>
      </c>
      <c r="D48" s="28">
        <v>18</v>
      </c>
      <c r="E48" s="28">
        <f t="shared" si="0"/>
        <v>17.333333333333332</v>
      </c>
      <c r="F48" s="29">
        <f t="shared" si="1"/>
        <v>110.44505359333331</v>
      </c>
      <c r="G48" s="27"/>
      <c r="H48" s="30">
        <v>0</v>
      </c>
      <c r="I48" s="30">
        <v>0</v>
      </c>
      <c r="J48" s="30">
        <v>0</v>
      </c>
      <c r="K48" s="28">
        <f t="shared" si="2"/>
        <v>0</v>
      </c>
      <c r="L48" s="31">
        <f t="shared" si="3"/>
        <v>0</v>
      </c>
    </row>
    <row r="49" spans="1:12" ht="19" x14ac:dyDescent="0.25">
      <c r="A49" s="47" t="s">
        <v>77</v>
      </c>
      <c r="B49" s="28">
        <v>30</v>
      </c>
      <c r="C49" s="28">
        <v>59</v>
      </c>
      <c r="D49" s="28">
        <v>58</v>
      </c>
      <c r="E49" s="28">
        <f t="shared" si="0"/>
        <v>49</v>
      </c>
      <c r="F49" s="29">
        <f t="shared" si="1"/>
        <v>312.21967073499997</v>
      </c>
      <c r="G49" s="27"/>
      <c r="H49" s="30">
        <v>19</v>
      </c>
      <c r="I49" s="30">
        <v>38</v>
      </c>
      <c r="J49" s="30">
        <v>43</v>
      </c>
      <c r="K49" s="28">
        <f t="shared" si="2"/>
        <v>33.333333333333336</v>
      </c>
      <c r="L49" s="31">
        <f t="shared" si="3"/>
        <v>399.28213033333338</v>
      </c>
    </row>
    <row r="50" spans="1:12" ht="19" x14ac:dyDescent="0.25">
      <c r="A50" s="47" t="s">
        <v>78</v>
      </c>
      <c r="B50" s="28">
        <v>6</v>
      </c>
      <c r="C50" s="28">
        <v>7</v>
      </c>
      <c r="D50" s="28">
        <v>15</v>
      </c>
      <c r="E50" s="28">
        <f t="shared" si="0"/>
        <v>9.3333333333333339</v>
      </c>
      <c r="F50" s="29">
        <f t="shared" si="1"/>
        <v>59.470413473333331</v>
      </c>
      <c r="G50" s="27"/>
      <c r="H50" s="30">
        <v>0</v>
      </c>
      <c r="I50" s="30">
        <v>0</v>
      </c>
      <c r="J50" s="30">
        <v>8</v>
      </c>
      <c r="K50" s="28">
        <f t="shared" si="2"/>
        <v>2.6666666666666665</v>
      </c>
      <c r="L50" s="31">
        <f t="shared" si="3"/>
        <v>31.942570426666666</v>
      </c>
    </row>
    <row r="51" spans="1:12" ht="19" x14ac:dyDescent="0.25">
      <c r="A51" s="47" t="s">
        <v>12</v>
      </c>
      <c r="B51" s="28">
        <v>70</v>
      </c>
      <c r="C51" s="28">
        <v>93</v>
      </c>
      <c r="D51" s="28">
        <v>52</v>
      </c>
      <c r="E51" s="28">
        <f t="shared" si="0"/>
        <v>71.666666666666671</v>
      </c>
      <c r="F51" s="29">
        <f t="shared" si="1"/>
        <v>456.64781774166664</v>
      </c>
      <c r="G51" s="27"/>
      <c r="H51" s="30">
        <v>12</v>
      </c>
      <c r="I51" s="30">
        <v>17</v>
      </c>
      <c r="J51" s="30">
        <v>15</v>
      </c>
      <c r="K51" s="28">
        <f t="shared" si="2"/>
        <v>14.666666666666666</v>
      </c>
      <c r="L51" s="31">
        <f t="shared" si="3"/>
        <v>175.68413734666666</v>
      </c>
    </row>
    <row r="52" spans="1:12" ht="19" x14ac:dyDescent="0.25">
      <c r="A52" s="47" t="s">
        <v>79</v>
      </c>
      <c r="B52" s="28">
        <v>29</v>
      </c>
      <c r="C52" s="28">
        <v>53</v>
      </c>
      <c r="D52" s="28">
        <v>48</v>
      </c>
      <c r="E52" s="28">
        <f t="shared" si="0"/>
        <v>43.333333333333336</v>
      </c>
      <c r="F52" s="29">
        <f t="shared" si="1"/>
        <v>276.11263398333335</v>
      </c>
      <c r="G52" s="27"/>
      <c r="H52" s="30">
        <v>4</v>
      </c>
      <c r="I52" s="30">
        <v>12</v>
      </c>
      <c r="J52" s="30">
        <v>8</v>
      </c>
      <c r="K52" s="28">
        <f t="shared" si="2"/>
        <v>8</v>
      </c>
      <c r="L52" s="31">
        <f t="shared" si="3"/>
        <v>95.827711280000003</v>
      </c>
    </row>
    <row r="53" spans="1:12" ht="19" x14ac:dyDescent="0.25">
      <c r="A53" s="47" t="s">
        <v>17</v>
      </c>
      <c r="B53" s="28">
        <v>21</v>
      </c>
      <c r="C53" s="28">
        <v>2</v>
      </c>
      <c r="D53" s="28">
        <v>2</v>
      </c>
      <c r="E53" s="28">
        <f t="shared" si="0"/>
        <v>8.3333333333333339</v>
      </c>
      <c r="F53" s="29">
        <f t="shared" si="1"/>
        <v>53.09858345833333</v>
      </c>
      <c r="G53" s="27"/>
      <c r="H53" s="30">
        <v>13</v>
      </c>
      <c r="I53" s="30">
        <v>0</v>
      </c>
      <c r="J53" s="30">
        <v>0</v>
      </c>
      <c r="K53" s="28">
        <f t="shared" si="2"/>
        <v>4.333333333333333</v>
      </c>
      <c r="L53" s="31">
        <f t="shared" si="3"/>
        <v>51.906676943333331</v>
      </c>
    </row>
    <row r="54" spans="1:12" ht="19" x14ac:dyDescent="0.25">
      <c r="A54" s="47" t="s">
        <v>18</v>
      </c>
      <c r="B54" s="28">
        <v>9</v>
      </c>
      <c r="C54" s="28">
        <v>20</v>
      </c>
      <c r="D54" s="28">
        <v>21</v>
      </c>
      <c r="E54" s="28">
        <f t="shared" si="0"/>
        <v>16.666666666666668</v>
      </c>
      <c r="F54" s="29">
        <f t="shared" si="1"/>
        <v>106.19716691666666</v>
      </c>
      <c r="G54" s="27"/>
      <c r="H54" s="30">
        <v>1</v>
      </c>
      <c r="I54" s="30">
        <v>12</v>
      </c>
      <c r="J54" s="30">
        <v>14</v>
      </c>
      <c r="K54" s="28">
        <f t="shared" si="2"/>
        <v>9</v>
      </c>
      <c r="L54" s="31">
        <f t="shared" si="3"/>
        <v>107.80617519</v>
      </c>
    </row>
    <row r="55" spans="1:12" ht="19" x14ac:dyDescent="0.25">
      <c r="A55" s="47" t="s">
        <v>80</v>
      </c>
      <c r="B55" s="28">
        <v>66</v>
      </c>
      <c r="C55" s="28">
        <v>76</v>
      </c>
      <c r="D55" s="28">
        <v>75</v>
      </c>
      <c r="E55" s="28">
        <f t="shared" si="0"/>
        <v>72.333333333333329</v>
      </c>
      <c r="F55" s="29">
        <f t="shared" si="1"/>
        <v>460.89570441833325</v>
      </c>
      <c r="G55" s="27"/>
      <c r="H55" s="30">
        <v>60</v>
      </c>
      <c r="I55" s="30">
        <v>71</v>
      </c>
      <c r="J55" s="30">
        <v>68</v>
      </c>
      <c r="K55" s="28">
        <f t="shared" si="2"/>
        <v>66.333333333333329</v>
      </c>
      <c r="L55" s="31">
        <f t="shared" si="3"/>
        <v>794.5714393633333</v>
      </c>
    </row>
    <row r="56" spans="1:12" ht="19" x14ac:dyDescent="0.25">
      <c r="A56" s="47" t="s">
        <v>81</v>
      </c>
      <c r="B56" s="28">
        <v>45</v>
      </c>
      <c r="C56" s="28">
        <v>86</v>
      </c>
      <c r="D56" s="28">
        <v>39</v>
      </c>
      <c r="E56" s="28">
        <f t="shared" si="0"/>
        <v>56.666666666666664</v>
      </c>
      <c r="F56" s="29">
        <f t="shared" si="1"/>
        <v>361.07036751666664</v>
      </c>
      <c r="G56" s="27"/>
      <c r="H56" s="30">
        <v>0</v>
      </c>
      <c r="I56" s="30">
        <v>12</v>
      </c>
      <c r="J56" s="30">
        <v>0</v>
      </c>
      <c r="K56" s="28">
        <f t="shared" si="2"/>
        <v>4</v>
      </c>
      <c r="L56" s="31">
        <f t="shared" si="3"/>
        <v>47.913855640000001</v>
      </c>
    </row>
    <row r="57" spans="1:12" ht="19" x14ac:dyDescent="0.25">
      <c r="A57" s="47" t="s">
        <v>20</v>
      </c>
      <c r="B57" s="28">
        <v>3</v>
      </c>
      <c r="C57" s="28">
        <v>20</v>
      </c>
      <c r="D57" s="28">
        <v>24</v>
      </c>
      <c r="E57" s="28">
        <f t="shared" si="0"/>
        <v>15.666666666666666</v>
      </c>
      <c r="F57" s="29">
        <f t="shared" si="1"/>
        <v>99.82533690166666</v>
      </c>
      <c r="G57" s="27"/>
      <c r="H57" s="30">
        <v>0</v>
      </c>
      <c r="I57" s="30">
        <v>0</v>
      </c>
      <c r="J57" s="30">
        <v>0</v>
      </c>
      <c r="K57" s="28">
        <f t="shared" si="2"/>
        <v>0</v>
      </c>
      <c r="L57" s="31">
        <f t="shared" si="3"/>
        <v>0</v>
      </c>
    </row>
    <row r="58" spans="1:12" ht="19" x14ac:dyDescent="0.25">
      <c r="A58" s="47" t="s">
        <v>21</v>
      </c>
      <c r="B58" s="28">
        <v>31</v>
      </c>
      <c r="C58" s="28">
        <v>73</v>
      </c>
      <c r="D58" s="28">
        <v>67</v>
      </c>
      <c r="E58" s="28">
        <f t="shared" si="0"/>
        <v>57</v>
      </c>
      <c r="F58" s="29">
        <f t="shared" si="1"/>
        <v>363.19431085499997</v>
      </c>
      <c r="G58" s="27"/>
      <c r="H58" s="30">
        <v>13</v>
      </c>
      <c r="I58" s="30">
        <v>29</v>
      </c>
      <c r="J58" s="30">
        <v>28</v>
      </c>
      <c r="K58" s="28">
        <f t="shared" si="2"/>
        <v>23.333333333333332</v>
      </c>
      <c r="L58" s="31">
        <f t="shared" si="3"/>
        <v>279.49749123333334</v>
      </c>
    </row>
    <row r="59" spans="1:12" ht="19" x14ac:dyDescent="0.25">
      <c r="A59" s="47" t="s">
        <v>82</v>
      </c>
      <c r="B59" s="28">
        <v>56</v>
      </c>
      <c r="C59" s="28">
        <v>31</v>
      </c>
      <c r="D59" s="28">
        <v>20</v>
      </c>
      <c r="E59" s="28">
        <f t="shared" si="0"/>
        <v>35.666666666666664</v>
      </c>
      <c r="F59" s="29">
        <f t="shared" si="1"/>
        <v>227.26193720166663</v>
      </c>
      <c r="G59" s="27"/>
      <c r="H59" s="30">
        <v>22</v>
      </c>
      <c r="I59" s="30">
        <v>12</v>
      </c>
      <c r="J59" s="30">
        <v>4</v>
      </c>
      <c r="K59" s="28">
        <f t="shared" si="2"/>
        <v>12.666666666666666</v>
      </c>
      <c r="L59" s="31">
        <f t="shared" si="3"/>
        <v>151.72720952666666</v>
      </c>
    </row>
    <row r="60" spans="1:12" ht="19" x14ac:dyDescent="0.25">
      <c r="A60" s="47" t="s">
        <v>23</v>
      </c>
      <c r="B60" s="28">
        <v>30</v>
      </c>
      <c r="C60" s="28">
        <v>34</v>
      </c>
      <c r="D60" s="28">
        <v>74</v>
      </c>
      <c r="E60" s="28">
        <f t="shared" si="0"/>
        <v>46</v>
      </c>
      <c r="F60" s="29">
        <f t="shared" si="1"/>
        <v>293.10418068999996</v>
      </c>
      <c r="G60" s="27"/>
      <c r="H60" s="30">
        <v>18</v>
      </c>
      <c r="I60" s="30">
        <v>19</v>
      </c>
      <c r="J60" s="30">
        <v>23</v>
      </c>
      <c r="K60" s="28">
        <f t="shared" si="2"/>
        <v>20</v>
      </c>
      <c r="L60" s="31">
        <f t="shared" si="3"/>
        <v>239.56927820000001</v>
      </c>
    </row>
    <row r="61" spans="1:12" ht="19" x14ac:dyDescent="0.25">
      <c r="A61" s="47" t="s">
        <v>24</v>
      </c>
      <c r="B61" s="28">
        <v>82</v>
      </c>
      <c r="C61" s="28">
        <v>56</v>
      </c>
      <c r="D61" s="28">
        <v>47</v>
      </c>
      <c r="E61" s="28">
        <f t="shared" si="0"/>
        <v>61.666666666666664</v>
      </c>
      <c r="F61" s="29">
        <f t="shared" si="1"/>
        <v>392.92951759166664</v>
      </c>
      <c r="G61" s="27"/>
      <c r="H61" s="30">
        <v>36</v>
      </c>
      <c r="I61" s="30">
        <v>27</v>
      </c>
      <c r="J61" s="30">
        <v>26</v>
      </c>
      <c r="K61" s="28">
        <f t="shared" si="2"/>
        <v>29.666666666666668</v>
      </c>
      <c r="L61" s="31">
        <f t="shared" si="3"/>
        <v>355.36109599666668</v>
      </c>
    </row>
    <row r="62" spans="1:12" ht="19" x14ac:dyDescent="0.25">
      <c r="A62" s="47" t="s">
        <v>25</v>
      </c>
      <c r="B62" s="28">
        <v>18</v>
      </c>
      <c r="C62" s="28">
        <v>60</v>
      </c>
      <c r="D62" s="28">
        <v>62</v>
      </c>
      <c r="E62" s="28">
        <f t="shared" si="0"/>
        <v>46.666666666666664</v>
      </c>
      <c r="F62" s="29">
        <f t="shared" si="1"/>
        <v>297.35206736666663</v>
      </c>
      <c r="G62" s="27"/>
      <c r="H62" s="30">
        <v>11</v>
      </c>
      <c r="I62" s="30">
        <v>51</v>
      </c>
      <c r="J62" s="30">
        <v>53</v>
      </c>
      <c r="K62" s="28">
        <f t="shared" si="2"/>
        <v>38.333333333333336</v>
      </c>
      <c r="L62" s="31">
        <f t="shared" si="3"/>
        <v>459.17444988333335</v>
      </c>
    </row>
    <row r="63" spans="1:12" ht="19" x14ac:dyDescent="0.25">
      <c r="A63" s="47" t="s">
        <v>60</v>
      </c>
      <c r="B63" s="28">
        <v>3</v>
      </c>
      <c r="C63" s="28">
        <v>3</v>
      </c>
      <c r="D63" s="28">
        <v>3</v>
      </c>
      <c r="E63" s="28">
        <f t="shared" si="0"/>
        <v>3</v>
      </c>
      <c r="F63" s="29">
        <f t="shared" si="1"/>
        <v>19.115490044999998</v>
      </c>
      <c r="G63" s="27"/>
      <c r="H63" s="30">
        <v>0</v>
      </c>
      <c r="I63" s="30">
        <v>0</v>
      </c>
      <c r="J63" s="30">
        <v>0</v>
      </c>
      <c r="K63" s="28">
        <f t="shared" si="2"/>
        <v>0</v>
      </c>
      <c r="L63" s="31">
        <f t="shared" si="3"/>
        <v>0</v>
      </c>
    </row>
    <row r="64" spans="1:12" ht="19" x14ac:dyDescent="0.25">
      <c r="A64" s="47" t="s">
        <v>61</v>
      </c>
      <c r="B64" s="28">
        <v>18</v>
      </c>
      <c r="C64" s="28">
        <v>18</v>
      </c>
      <c r="D64" s="28">
        <v>5</v>
      </c>
      <c r="E64" s="28">
        <f t="shared" si="0"/>
        <v>13.666666666666666</v>
      </c>
      <c r="F64" s="29">
        <f t="shared" si="1"/>
        <v>87.081676871666659</v>
      </c>
      <c r="G64" s="27"/>
      <c r="H64" s="30">
        <v>2</v>
      </c>
      <c r="I64" s="30">
        <v>3</v>
      </c>
      <c r="J64" s="30">
        <v>0</v>
      </c>
      <c r="K64" s="28">
        <f t="shared" si="2"/>
        <v>1.6666666666666667</v>
      </c>
      <c r="L64" s="31">
        <f t="shared" si="3"/>
        <v>19.964106516666668</v>
      </c>
    </row>
    <row r="65" spans="1:12" ht="19" x14ac:dyDescent="0.25">
      <c r="A65" s="47" t="s">
        <v>83</v>
      </c>
      <c r="B65" s="28">
        <v>24</v>
      </c>
      <c r="C65" s="28">
        <v>129</v>
      </c>
      <c r="D65" s="28">
        <v>124</v>
      </c>
      <c r="E65" s="28">
        <f t="shared" si="0"/>
        <v>92.333333333333329</v>
      </c>
      <c r="F65" s="29">
        <f t="shared" si="1"/>
        <v>588.33230471833326</v>
      </c>
      <c r="G65" s="27"/>
      <c r="H65" s="30">
        <v>16</v>
      </c>
      <c r="I65" s="30">
        <v>83</v>
      </c>
      <c r="J65" s="30">
        <v>88</v>
      </c>
      <c r="K65" s="28">
        <f t="shared" si="2"/>
        <v>62.333333333333336</v>
      </c>
      <c r="L65" s="31">
        <f t="shared" si="3"/>
        <v>746.65758372333335</v>
      </c>
    </row>
    <row r="66" spans="1:12" x14ac:dyDescent="0.2">
      <c r="B66" s="1"/>
      <c r="C66" s="1"/>
      <c r="D66" s="1"/>
      <c r="E66" s="1"/>
      <c r="F66" s="2"/>
      <c r="H66" s="10"/>
      <c r="I66" s="10"/>
      <c r="J66" s="10"/>
      <c r="K66" s="1"/>
    </row>
    <row r="67" spans="1:12" x14ac:dyDescent="0.2">
      <c r="B67" s="1"/>
      <c r="C67" s="1"/>
      <c r="D67" s="1"/>
      <c r="E67" s="1"/>
      <c r="F67" s="2"/>
      <c r="H67" s="10"/>
      <c r="I67" s="10"/>
      <c r="J67" s="10"/>
      <c r="K67" s="1"/>
    </row>
    <row r="68" spans="1:12" ht="19" x14ac:dyDescent="0.25">
      <c r="B68" s="28">
        <f>SUM(B3:B67)</f>
        <v>2745</v>
      </c>
      <c r="C68" s="28">
        <f t="shared" ref="C68:D68" si="4">SUM(C3:C67)</f>
        <v>3628</v>
      </c>
      <c r="D68" s="28">
        <f t="shared" si="4"/>
        <v>2769</v>
      </c>
      <c r="E68" s="28">
        <f t="shared" ref="E68" si="5">AVERAGE(B68:D68)</f>
        <v>3047.3333333333335</v>
      </c>
      <c r="F68" s="29">
        <f>SUM(F2:F66)</f>
        <v>19417.089999043324</v>
      </c>
      <c r="G68" s="27"/>
      <c r="H68" s="30">
        <f>SUM(H3:H67)</f>
        <v>1349</v>
      </c>
      <c r="I68" s="30">
        <f>SUM(I3:I67)</f>
        <v>1900</v>
      </c>
      <c r="J68" s="30">
        <f>SUM(J2:J67)</f>
        <v>1614</v>
      </c>
      <c r="K68" s="28">
        <f t="shared" ref="K68" si="6">AVERAGE(H68:J68)</f>
        <v>1621</v>
      </c>
      <c r="L68" s="32">
        <f>SUM(L3:L66)</f>
        <v>19417.089998110001</v>
      </c>
    </row>
    <row r="69" spans="1:12" ht="19" x14ac:dyDescent="0.25">
      <c r="B69" s="28">
        <v>7.15</v>
      </c>
      <c r="C69" s="28">
        <f>19417.09/C68</f>
        <v>5.3520093715545753</v>
      </c>
      <c r="D69" s="28">
        <f>19417.09/D68</f>
        <v>7.0123113037197546</v>
      </c>
      <c r="E69" s="28">
        <f>19417.09/E68</f>
        <v>6.3718300153139351</v>
      </c>
      <c r="F69" s="29"/>
      <c r="G69" s="27"/>
      <c r="H69" s="30">
        <f>19417.09/H68</f>
        <v>14.393691623424759</v>
      </c>
      <c r="I69" s="30">
        <f>19417.09/I68</f>
        <v>10.219521052631579</v>
      </c>
      <c r="J69" s="30">
        <f>19417.09/J68</f>
        <v>12.030415117719951</v>
      </c>
      <c r="K69" s="28">
        <f>19417.09/K68</f>
        <v>11.978463911165948</v>
      </c>
      <c r="L69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1BA08-3A82-DB4C-887B-22921CBE0359}">
  <dimension ref="A1:L55"/>
  <sheetViews>
    <sheetView topLeftCell="A20" workbookViewId="0">
      <selection activeCell="K36" sqref="K36"/>
    </sheetView>
  </sheetViews>
  <sheetFormatPr baseColWidth="10" defaultRowHeight="16" x14ac:dyDescent="0.2"/>
  <cols>
    <col min="1" max="1" width="50.5" customWidth="1"/>
    <col min="3" max="3" width="12.1640625" customWidth="1"/>
    <col min="5" max="5" width="13" customWidth="1"/>
    <col min="12" max="12" width="15.1640625" customWidth="1"/>
  </cols>
  <sheetData>
    <row r="1" spans="1:12" x14ac:dyDescent="0.2">
      <c r="A1" t="s">
        <v>92</v>
      </c>
    </row>
    <row r="2" spans="1:12" ht="19" x14ac:dyDescent="0.25">
      <c r="A2" s="12"/>
      <c r="B2" s="13" t="s">
        <v>96</v>
      </c>
      <c r="C2" s="14" t="s">
        <v>97</v>
      </c>
      <c r="D2" s="12" t="s">
        <v>98</v>
      </c>
      <c r="E2" s="13" t="s">
        <v>99</v>
      </c>
      <c r="F2" s="13" t="s">
        <v>100</v>
      </c>
      <c r="G2" s="12" t="s">
        <v>101</v>
      </c>
      <c r="H2" s="12" t="s">
        <v>98</v>
      </c>
      <c r="I2" s="12" t="s">
        <v>102</v>
      </c>
      <c r="J2" s="12"/>
      <c r="K2" s="13" t="s">
        <v>70</v>
      </c>
      <c r="L2" s="15"/>
    </row>
    <row r="3" spans="1:12" ht="18" x14ac:dyDescent="0.2">
      <c r="A3" s="16" t="s">
        <v>103</v>
      </c>
      <c r="B3" s="17">
        <v>1</v>
      </c>
      <c r="C3" s="17">
        <v>3</v>
      </c>
      <c r="D3" s="18">
        <v>0.5</v>
      </c>
      <c r="E3" s="17">
        <f>C3*D3</f>
        <v>1.5</v>
      </c>
      <c r="F3" s="18">
        <v>0</v>
      </c>
      <c r="G3" s="18">
        <v>7</v>
      </c>
      <c r="H3" s="19">
        <v>0.5</v>
      </c>
      <c r="I3" s="19">
        <f>G3*H3</f>
        <v>3.5</v>
      </c>
      <c r="J3" s="19"/>
      <c r="K3" s="20">
        <f>F3+I3+B3+E3</f>
        <v>6</v>
      </c>
      <c r="L3" s="21">
        <f>K3*7.51144681</f>
        <v>45.068680860000001</v>
      </c>
    </row>
    <row r="4" spans="1:12" ht="18" x14ac:dyDescent="0.2">
      <c r="A4" s="16" t="s">
        <v>104</v>
      </c>
      <c r="B4" s="17"/>
      <c r="C4" s="17"/>
      <c r="D4" s="18">
        <v>0.5</v>
      </c>
      <c r="E4" s="17">
        <f t="shared" ref="E4:E53" si="0">C4*D4</f>
        <v>0</v>
      </c>
      <c r="F4" s="18">
        <v>66</v>
      </c>
      <c r="G4" s="18">
        <v>75</v>
      </c>
      <c r="H4" s="19">
        <v>0.5</v>
      </c>
      <c r="I4" s="19">
        <f t="shared" ref="I4:I53" si="1">G4*H4</f>
        <v>37.5</v>
      </c>
      <c r="J4" s="19"/>
      <c r="K4" s="20">
        <f t="shared" ref="K4:K53" si="2">F4+I4+B4+E4</f>
        <v>103.5</v>
      </c>
      <c r="L4" s="21">
        <f t="shared" ref="L4:L53" si="3">K4*7.51144681</f>
        <v>777.43474483499995</v>
      </c>
    </row>
    <row r="5" spans="1:12" ht="18" x14ac:dyDescent="0.2">
      <c r="A5" s="16" t="s">
        <v>105</v>
      </c>
      <c r="B5" s="17"/>
      <c r="C5" s="17"/>
      <c r="D5" s="18">
        <v>0.5</v>
      </c>
      <c r="E5" s="17">
        <f t="shared" si="0"/>
        <v>0</v>
      </c>
      <c r="F5" s="18">
        <v>66</v>
      </c>
      <c r="G5" s="18">
        <v>87</v>
      </c>
      <c r="H5" s="19">
        <v>0.5</v>
      </c>
      <c r="I5" s="19">
        <f t="shared" si="1"/>
        <v>43.5</v>
      </c>
      <c r="J5" s="19"/>
      <c r="K5" s="20">
        <f t="shared" si="2"/>
        <v>109.5</v>
      </c>
      <c r="L5" s="21">
        <f t="shared" si="3"/>
        <v>822.50342569500003</v>
      </c>
    </row>
    <row r="6" spans="1:12" ht="18" x14ac:dyDescent="0.2">
      <c r="A6" s="16" t="s">
        <v>106</v>
      </c>
      <c r="B6" s="17"/>
      <c r="C6" s="17">
        <v>18</v>
      </c>
      <c r="D6" s="18">
        <v>0.5</v>
      </c>
      <c r="E6" s="17">
        <f t="shared" si="0"/>
        <v>9</v>
      </c>
      <c r="F6" s="18">
        <v>23</v>
      </c>
      <c r="G6" s="18">
        <v>27</v>
      </c>
      <c r="H6" s="19">
        <v>0.5</v>
      </c>
      <c r="I6" s="19">
        <f t="shared" si="1"/>
        <v>13.5</v>
      </c>
      <c r="J6" s="19"/>
      <c r="K6" s="20">
        <f t="shared" si="2"/>
        <v>45.5</v>
      </c>
      <c r="L6" s="21">
        <f t="shared" si="3"/>
        <v>341.77082985499999</v>
      </c>
    </row>
    <row r="7" spans="1:12" ht="18" x14ac:dyDescent="0.2">
      <c r="A7" s="16" t="s">
        <v>107</v>
      </c>
      <c r="B7" s="22"/>
      <c r="C7" s="23">
        <v>5</v>
      </c>
      <c r="D7" s="18">
        <v>0.5</v>
      </c>
      <c r="E7" s="17">
        <f t="shared" si="0"/>
        <v>2.5</v>
      </c>
      <c r="F7" s="18">
        <v>13</v>
      </c>
      <c r="G7" s="18">
        <v>9</v>
      </c>
      <c r="H7" s="19">
        <v>0.5</v>
      </c>
      <c r="I7" s="19">
        <f t="shared" si="1"/>
        <v>4.5</v>
      </c>
      <c r="J7" s="19"/>
      <c r="K7" s="20">
        <f t="shared" si="2"/>
        <v>20</v>
      </c>
      <c r="L7" s="21">
        <f t="shared" si="3"/>
        <v>150.22893619999999</v>
      </c>
    </row>
    <row r="8" spans="1:12" ht="18" x14ac:dyDescent="0.2">
      <c r="A8" s="16" t="s">
        <v>108</v>
      </c>
      <c r="B8" s="22"/>
      <c r="C8" s="23">
        <v>1</v>
      </c>
      <c r="D8" s="18">
        <v>0.5</v>
      </c>
      <c r="E8" s="17">
        <f t="shared" si="0"/>
        <v>0.5</v>
      </c>
      <c r="F8" s="18">
        <v>4</v>
      </c>
      <c r="G8" s="18">
        <v>0</v>
      </c>
      <c r="H8" s="19">
        <v>0.5</v>
      </c>
      <c r="I8" s="19">
        <f t="shared" si="1"/>
        <v>0</v>
      </c>
      <c r="J8" s="19"/>
      <c r="K8" s="20">
        <f t="shared" si="2"/>
        <v>4.5</v>
      </c>
      <c r="L8" s="21">
        <f t="shared" si="3"/>
        <v>33.801510645</v>
      </c>
    </row>
    <row r="9" spans="1:12" ht="18" x14ac:dyDescent="0.2">
      <c r="A9" s="16" t="s">
        <v>109</v>
      </c>
      <c r="B9" s="22"/>
      <c r="C9" s="23"/>
      <c r="D9" s="18">
        <v>0.5</v>
      </c>
      <c r="E9" s="17">
        <f t="shared" si="0"/>
        <v>0</v>
      </c>
      <c r="F9" s="18">
        <v>20</v>
      </c>
      <c r="G9" s="18">
        <v>36</v>
      </c>
      <c r="H9" s="19">
        <v>0.5</v>
      </c>
      <c r="I9" s="19">
        <f t="shared" si="1"/>
        <v>18</v>
      </c>
      <c r="J9" s="19"/>
      <c r="K9" s="20">
        <f t="shared" si="2"/>
        <v>38</v>
      </c>
      <c r="L9" s="21">
        <f t="shared" si="3"/>
        <v>285.43497877999999</v>
      </c>
    </row>
    <row r="10" spans="1:12" ht="18" x14ac:dyDescent="0.2">
      <c r="A10" s="16" t="s">
        <v>110</v>
      </c>
      <c r="B10" s="22"/>
      <c r="C10" s="23">
        <v>13</v>
      </c>
      <c r="D10" s="18">
        <v>0.5</v>
      </c>
      <c r="E10" s="17">
        <f t="shared" si="0"/>
        <v>6.5</v>
      </c>
      <c r="F10" s="18">
        <v>66</v>
      </c>
      <c r="G10" s="18">
        <v>103</v>
      </c>
      <c r="H10" s="19">
        <v>0.5</v>
      </c>
      <c r="I10" s="19">
        <f t="shared" si="1"/>
        <v>51.5</v>
      </c>
      <c r="J10" s="19"/>
      <c r="K10" s="20">
        <f t="shared" si="2"/>
        <v>124</v>
      </c>
      <c r="L10" s="21">
        <f t="shared" si="3"/>
        <v>931.41940443999999</v>
      </c>
    </row>
    <row r="11" spans="1:12" ht="18" x14ac:dyDescent="0.2">
      <c r="A11" s="16" t="s">
        <v>111</v>
      </c>
      <c r="B11" s="22"/>
      <c r="C11" s="22"/>
      <c r="D11" s="18">
        <v>0.5</v>
      </c>
      <c r="E11" s="17">
        <f t="shared" si="0"/>
        <v>0</v>
      </c>
      <c r="F11" s="18">
        <v>48</v>
      </c>
      <c r="G11" s="18">
        <v>39</v>
      </c>
      <c r="H11" s="19">
        <v>0.5</v>
      </c>
      <c r="I11" s="19">
        <f t="shared" si="1"/>
        <v>19.5</v>
      </c>
      <c r="J11" s="19"/>
      <c r="K11" s="20">
        <f t="shared" si="2"/>
        <v>67.5</v>
      </c>
      <c r="L11" s="21">
        <f t="shared" si="3"/>
        <v>507.022659675</v>
      </c>
    </row>
    <row r="12" spans="1:12" ht="18" x14ac:dyDescent="0.2">
      <c r="A12" s="16" t="s">
        <v>112</v>
      </c>
      <c r="B12" s="17">
        <v>2</v>
      </c>
      <c r="C12" s="17"/>
      <c r="D12" s="18">
        <v>0.5</v>
      </c>
      <c r="E12" s="17">
        <f t="shared" si="0"/>
        <v>0</v>
      </c>
      <c r="F12" s="18">
        <v>20</v>
      </c>
      <c r="G12" s="18">
        <v>34</v>
      </c>
      <c r="H12" s="19">
        <v>0.5</v>
      </c>
      <c r="I12" s="19">
        <f t="shared" si="1"/>
        <v>17</v>
      </c>
      <c r="J12" s="19"/>
      <c r="K12" s="20">
        <f t="shared" si="2"/>
        <v>39</v>
      </c>
      <c r="L12" s="21">
        <f t="shared" si="3"/>
        <v>292.94642558999999</v>
      </c>
    </row>
    <row r="13" spans="1:12" ht="18" x14ac:dyDescent="0.2">
      <c r="A13" s="16" t="s">
        <v>113</v>
      </c>
      <c r="B13" s="17"/>
      <c r="C13" s="17"/>
      <c r="D13" s="18">
        <v>0.5</v>
      </c>
      <c r="E13" s="17">
        <f t="shared" si="0"/>
        <v>0</v>
      </c>
      <c r="F13" s="18">
        <v>31</v>
      </c>
      <c r="G13" s="18">
        <v>44</v>
      </c>
      <c r="H13" s="19">
        <v>0.5</v>
      </c>
      <c r="I13" s="19">
        <f t="shared" si="1"/>
        <v>22</v>
      </c>
      <c r="J13" s="19"/>
      <c r="K13" s="20">
        <f t="shared" si="2"/>
        <v>53</v>
      </c>
      <c r="L13" s="21">
        <f t="shared" si="3"/>
        <v>398.10668092999998</v>
      </c>
    </row>
    <row r="14" spans="1:12" ht="18" x14ac:dyDescent="0.2">
      <c r="A14" s="16" t="s">
        <v>114</v>
      </c>
      <c r="B14" s="17"/>
      <c r="C14" s="17"/>
      <c r="D14" s="18">
        <v>0.5</v>
      </c>
      <c r="E14" s="17">
        <f t="shared" si="0"/>
        <v>0</v>
      </c>
      <c r="F14" s="18">
        <v>17</v>
      </c>
      <c r="G14" s="18">
        <v>27</v>
      </c>
      <c r="H14" s="19">
        <v>0.5</v>
      </c>
      <c r="I14" s="19">
        <f t="shared" si="1"/>
        <v>13.5</v>
      </c>
      <c r="J14" s="19"/>
      <c r="K14" s="20">
        <f t="shared" si="2"/>
        <v>30.5</v>
      </c>
      <c r="L14" s="21">
        <f t="shared" si="3"/>
        <v>229.099127705</v>
      </c>
    </row>
    <row r="15" spans="1:12" ht="18" x14ac:dyDescent="0.2">
      <c r="A15" s="16" t="s">
        <v>30</v>
      </c>
      <c r="B15" s="17"/>
      <c r="C15" s="17">
        <v>2</v>
      </c>
      <c r="D15" s="18">
        <v>0.5</v>
      </c>
      <c r="E15" s="17">
        <f t="shared" si="0"/>
        <v>1</v>
      </c>
      <c r="F15" s="18">
        <v>3</v>
      </c>
      <c r="G15" s="18">
        <v>6</v>
      </c>
      <c r="H15" s="19">
        <v>0.5</v>
      </c>
      <c r="I15" s="19">
        <f t="shared" si="1"/>
        <v>3</v>
      </c>
      <c r="J15" s="19"/>
      <c r="K15" s="20">
        <f t="shared" si="2"/>
        <v>7</v>
      </c>
      <c r="L15" s="21">
        <f t="shared" si="3"/>
        <v>52.580127669999996</v>
      </c>
    </row>
    <row r="16" spans="1:12" ht="18" x14ac:dyDescent="0.2">
      <c r="A16" s="16" t="s">
        <v>115</v>
      </c>
      <c r="B16" s="17"/>
      <c r="C16" s="17"/>
      <c r="D16" s="18">
        <v>0.5</v>
      </c>
      <c r="E16" s="17">
        <f t="shared" si="0"/>
        <v>0</v>
      </c>
      <c r="F16" s="18">
        <v>23</v>
      </c>
      <c r="G16" s="18">
        <v>44</v>
      </c>
      <c r="H16" s="19">
        <v>0.5</v>
      </c>
      <c r="I16" s="19">
        <f t="shared" si="1"/>
        <v>22</v>
      </c>
      <c r="J16" s="19"/>
      <c r="K16" s="20">
        <f t="shared" si="2"/>
        <v>45</v>
      </c>
      <c r="L16" s="21">
        <f t="shared" si="3"/>
        <v>338.01510645000002</v>
      </c>
    </row>
    <row r="17" spans="1:12" ht="18" x14ac:dyDescent="0.2">
      <c r="A17" s="16" t="s">
        <v>116</v>
      </c>
      <c r="B17" s="17"/>
      <c r="C17" s="17"/>
      <c r="D17" s="18">
        <v>0.5</v>
      </c>
      <c r="E17" s="17">
        <f t="shared" si="0"/>
        <v>0</v>
      </c>
      <c r="F17" s="18">
        <v>1</v>
      </c>
      <c r="G17" s="18">
        <v>20</v>
      </c>
      <c r="H17" s="19">
        <v>0.5</v>
      </c>
      <c r="I17" s="19">
        <f t="shared" si="1"/>
        <v>10</v>
      </c>
      <c r="J17" s="19"/>
      <c r="K17" s="20">
        <f t="shared" si="2"/>
        <v>11</v>
      </c>
      <c r="L17" s="21">
        <f t="shared" si="3"/>
        <v>82.625914909999992</v>
      </c>
    </row>
    <row r="18" spans="1:12" ht="18" x14ac:dyDescent="0.2">
      <c r="A18" s="16" t="s">
        <v>117</v>
      </c>
      <c r="B18" s="17"/>
      <c r="C18" s="17"/>
      <c r="D18" s="18">
        <v>0.5</v>
      </c>
      <c r="E18" s="17">
        <f t="shared" si="0"/>
        <v>0</v>
      </c>
      <c r="F18" s="18">
        <v>2</v>
      </c>
      <c r="G18" s="18">
        <v>0</v>
      </c>
      <c r="H18" s="19">
        <v>0.5</v>
      </c>
      <c r="I18" s="19">
        <f t="shared" si="1"/>
        <v>0</v>
      </c>
      <c r="J18" s="19"/>
      <c r="K18" s="20">
        <f t="shared" si="2"/>
        <v>2</v>
      </c>
      <c r="L18" s="21">
        <f t="shared" si="3"/>
        <v>15.02289362</v>
      </c>
    </row>
    <row r="19" spans="1:12" ht="18" x14ac:dyDescent="0.2">
      <c r="A19" s="16" t="s">
        <v>57</v>
      </c>
      <c r="B19" s="17"/>
      <c r="C19" s="17"/>
      <c r="D19" s="18">
        <v>0.5</v>
      </c>
      <c r="E19" s="17">
        <f t="shared" si="0"/>
        <v>0</v>
      </c>
      <c r="F19" s="18">
        <v>19</v>
      </c>
      <c r="G19" s="18">
        <v>35</v>
      </c>
      <c r="H19" s="19">
        <v>0.5</v>
      </c>
      <c r="I19" s="19">
        <f t="shared" si="1"/>
        <v>17.5</v>
      </c>
      <c r="J19" s="19"/>
      <c r="K19" s="20">
        <f t="shared" si="2"/>
        <v>36.5</v>
      </c>
      <c r="L19" s="21">
        <f t="shared" si="3"/>
        <v>274.16780856499997</v>
      </c>
    </row>
    <row r="20" spans="1:12" ht="18" x14ac:dyDescent="0.2">
      <c r="A20" s="16" t="s">
        <v>118</v>
      </c>
      <c r="B20" s="17"/>
      <c r="C20" s="17"/>
      <c r="D20" s="18">
        <v>0.5</v>
      </c>
      <c r="E20" s="17">
        <f t="shared" si="0"/>
        <v>0</v>
      </c>
      <c r="F20" s="18">
        <v>14</v>
      </c>
      <c r="G20" s="18">
        <v>23</v>
      </c>
      <c r="H20" s="19">
        <v>0.5</v>
      </c>
      <c r="I20" s="19">
        <f t="shared" si="1"/>
        <v>11.5</v>
      </c>
      <c r="J20" s="19"/>
      <c r="K20" s="20">
        <f t="shared" si="2"/>
        <v>25.5</v>
      </c>
      <c r="L20" s="21">
        <f t="shared" si="3"/>
        <v>191.541893655</v>
      </c>
    </row>
    <row r="21" spans="1:12" ht="18" x14ac:dyDescent="0.2">
      <c r="A21" s="16" t="s">
        <v>119</v>
      </c>
      <c r="B21" s="17"/>
      <c r="C21" s="17"/>
      <c r="D21" s="18">
        <v>0.5</v>
      </c>
      <c r="E21" s="17">
        <f t="shared" si="0"/>
        <v>0</v>
      </c>
      <c r="F21" s="18">
        <v>35</v>
      </c>
      <c r="G21" s="18">
        <v>24</v>
      </c>
      <c r="H21" s="19">
        <v>0.5</v>
      </c>
      <c r="I21" s="19">
        <f t="shared" si="1"/>
        <v>12</v>
      </c>
      <c r="J21" s="19"/>
      <c r="K21" s="20">
        <f t="shared" si="2"/>
        <v>47</v>
      </c>
      <c r="L21" s="21">
        <f t="shared" si="3"/>
        <v>353.03800007000001</v>
      </c>
    </row>
    <row r="22" spans="1:12" ht="18" x14ac:dyDescent="0.2">
      <c r="A22" s="16" t="s">
        <v>120</v>
      </c>
      <c r="B22" s="17"/>
      <c r="C22" s="17"/>
      <c r="D22" s="18">
        <v>0.5</v>
      </c>
      <c r="E22" s="17">
        <f t="shared" si="0"/>
        <v>0</v>
      </c>
      <c r="F22" s="18">
        <v>25</v>
      </c>
      <c r="G22" s="18">
        <v>16</v>
      </c>
      <c r="H22" s="19">
        <v>0.5</v>
      </c>
      <c r="I22" s="19">
        <f t="shared" si="1"/>
        <v>8</v>
      </c>
      <c r="J22" s="19"/>
      <c r="K22" s="20">
        <f t="shared" si="2"/>
        <v>33</v>
      </c>
      <c r="L22" s="21">
        <f t="shared" si="3"/>
        <v>247.87774472999999</v>
      </c>
    </row>
    <row r="23" spans="1:12" ht="18" x14ac:dyDescent="0.2">
      <c r="A23" s="16" t="s">
        <v>38</v>
      </c>
      <c r="B23" s="17"/>
      <c r="C23" s="17">
        <v>8</v>
      </c>
      <c r="D23" s="18">
        <v>0.5</v>
      </c>
      <c r="E23" s="17">
        <f t="shared" si="0"/>
        <v>4</v>
      </c>
      <c r="F23" s="18">
        <v>39</v>
      </c>
      <c r="G23" s="18">
        <v>74</v>
      </c>
      <c r="H23" s="19">
        <v>0.5</v>
      </c>
      <c r="I23" s="19">
        <f t="shared" si="1"/>
        <v>37</v>
      </c>
      <c r="J23" s="19"/>
      <c r="K23" s="20">
        <f t="shared" si="2"/>
        <v>80</v>
      </c>
      <c r="L23" s="21">
        <f t="shared" si="3"/>
        <v>600.91574479999997</v>
      </c>
    </row>
    <row r="24" spans="1:12" ht="18" x14ac:dyDescent="0.2">
      <c r="A24" s="16" t="s">
        <v>121</v>
      </c>
      <c r="B24" s="17"/>
      <c r="C24" s="17"/>
      <c r="D24" s="18">
        <v>0.5</v>
      </c>
      <c r="E24" s="17">
        <f t="shared" si="0"/>
        <v>0</v>
      </c>
      <c r="F24" s="18">
        <v>6</v>
      </c>
      <c r="G24" s="18">
        <v>0</v>
      </c>
      <c r="H24" s="19">
        <v>0.5</v>
      </c>
      <c r="I24" s="19">
        <f t="shared" si="1"/>
        <v>0</v>
      </c>
      <c r="J24" s="19"/>
      <c r="K24" s="20">
        <f t="shared" si="2"/>
        <v>6</v>
      </c>
      <c r="L24" s="21">
        <f t="shared" si="3"/>
        <v>45.068680860000001</v>
      </c>
    </row>
    <row r="25" spans="1:12" ht="18" x14ac:dyDescent="0.2">
      <c r="A25" s="16" t="s">
        <v>122</v>
      </c>
      <c r="B25" s="17"/>
      <c r="C25" s="17"/>
      <c r="D25" s="18">
        <v>0.5</v>
      </c>
      <c r="E25" s="17">
        <f t="shared" si="0"/>
        <v>0</v>
      </c>
      <c r="F25" s="18">
        <v>6</v>
      </c>
      <c r="G25" s="18">
        <v>5</v>
      </c>
      <c r="H25" s="19">
        <v>0.5</v>
      </c>
      <c r="I25" s="19">
        <f t="shared" si="1"/>
        <v>2.5</v>
      </c>
      <c r="J25" s="19"/>
      <c r="K25" s="20">
        <f t="shared" si="2"/>
        <v>8.5</v>
      </c>
      <c r="L25" s="21">
        <f t="shared" si="3"/>
        <v>63.847297884999996</v>
      </c>
    </row>
    <row r="26" spans="1:12" ht="18" x14ac:dyDescent="0.2">
      <c r="A26" s="16" t="s">
        <v>123</v>
      </c>
      <c r="B26" s="17"/>
      <c r="C26" s="17"/>
      <c r="D26" s="18">
        <v>0.5</v>
      </c>
      <c r="E26" s="17">
        <f t="shared" si="0"/>
        <v>0</v>
      </c>
      <c r="F26" s="18">
        <v>30</v>
      </c>
      <c r="G26" s="18">
        <v>83</v>
      </c>
      <c r="H26" s="19">
        <v>0.5</v>
      </c>
      <c r="I26" s="19">
        <f t="shared" si="1"/>
        <v>41.5</v>
      </c>
      <c r="J26" s="19"/>
      <c r="K26" s="20">
        <f t="shared" si="2"/>
        <v>71.5</v>
      </c>
      <c r="L26" s="21">
        <f t="shared" si="3"/>
        <v>537.06844691499998</v>
      </c>
    </row>
    <row r="27" spans="1:12" ht="18" x14ac:dyDescent="0.2">
      <c r="A27" s="16" t="s">
        <v>124</v>
      </c>
      <c r="B27" s="17"/>
      <c r="C27" s="17"/>
      <c r="D27" s="18">
        <v>0.5</v>
      </c>
      <c r="E27" s="17">
        <f t="shared" si="0"/>
        <v>0</v>
      </c>
      <c r="F27" s="18">
        <v>0</v>
      </c>
      <c r="G27" s="18">
        <v>32</v>
      </c>
      <c r="H27" s="19">
        <v>0.5</v>
      </c>
      <c r="I27" s="19">
        <f t="shared" si="1"/>
        <v>16</v>
      </c>
      <c r="J27" s="19"/>
      <c r="K27" s="20">
        <f t="shared" si="2"/>
        <v>16</v>
      </c>
      <c r="L27" s="21">
        <f t="shared" si="3"/>
        <v>120.18314896</v>
      </c>
    </row>
    <row r="28" spans="1:12" ht="18" x14ac:dyDescent="0.2">
      <c r="A28" s="24" t="s">
        <v>125</v>
      </c>
      <c r="B28" s="23"/>
      <c r="C28" s="23"/>
      <c r="D28" s="18">
        <v>0.5</v>
      </c>
      <c r="E28" s="17">
        <f t="shared" si="0"/>
        <v>0</v>
      </c>
      <c r="F28" s="18">
        <v>1</v>
      </c>
      <c r="G28" s="18">
        <v>0</v>
      </c>
      <c r="H28" s="19">
        <v>0.5</v>
      </c>
      <c r="I28" s="19">
        <f t="shared" si="1"/>
        <v>0</v>
      </c>
      <c r="J28" s="19"/>
      <c r="K28" s="20">
        <f t="shared" si="2"/>
        <v>1</v>
      </c>
      <c r="L28" s="21">
        <f t="shared" si="3"/>
        <v>7.5114468099999998</v>
      </c>
    </row>
    <row r="29" spans="1:12" ht="18" x14ac:dyDescent="0.2">
      <c r="A29" s="16" t="s">
        <v>126</v>
      </c>
      <c r="B29" s="17"/>
      <c r="C29" s="17">
        <v>1</v>
      </c>
      <c r="D29" s="18">
        <v>0.5</v>
      </c>
      <c r="E29" s="17">
        <f t="shared" si="0"/>
        <v>0.5</v>
      </c>
      <c r="F29" s="18">
        <v>17</v>
      </c>
      <c r="G29" s="18">
        <v>14</v>
      </c>
      <c r="H29" s="19">
        <v>0.5</v>
      </c>
      <c r="I29" s="19">
        <f t="shared" si="1"/>
        <v>7</v>
      </c>
      <c r="J29" s="19"/>
      <c r="K29" s="20">
        <f t="shared" si="2"/>
        <v>24.5</v>
      </c>
      <c r="L29" s="21">
        <f t="shared" si="3"/>
        <v>184.030446845</v>
      </c>
    </row>
    <row r="30" spans="1:12" ht="18" x14ac:dyDescent="0.2">
      <c r="A30" s="16" t="s">
        <v>127</v>
      </c>
      <c r="B30" s="17"/>
      <c r="C30" s="17"/>
      <c r="D30" s="18">
        <v>0.5</v>
      </c>
      <c r="E30" s="17">
        <f t="shared" si="0"/>
        <v>0</v>
      </c>
      <c r="F30" s="18">
        <v>80</v>
      </c>
      <c r="G30" s="18">
        <v>85</v>
      </c>
      <c r="H30" s="19">
        <v>0.5</v>
      </c>
      <c r="I30" s="19">
        <f t="shared" si="1"/>
        <v>42.5</v>
      </c>
      <c r="J30" s="19"/>
      <c r="K30" s="20">
        <f t="shared" si="2"/>
        <v>122.5</v>
      </c>
      <c r="L30" s="21">
        <f t="shared" si="3"/>
        <v>920.15223422500003</v>
      </c>
    </row>
    <row r="31" spans="1:12" ht="18" x14ac:dyDescent="0.2">
      <c r="A31" s="16" t="s">
        <v>128</v>
      </c>
      <c r="B31" s="17">
        <v>16</v>
      </c>
      <c r="C31" s="17"/>
      <c r="D31" s="18">
        <v>0.5</v>
      </c>
      <c r="E31" s="17">
        <f t="shared" si="0"/>
        <v>0</v>
      </c>
      <c r="F31" s="18">
        <v>12</v>
      </c>
      <c r="G31" s="18">
        <v>11</v>
      </c>
      <c r="H31" s="19">
        <v>0.5</v>
      </c>
      <c r="I31" s="19">
        <f t="shared" si="1"/>
        <v>5.5</v>
      </c>
      <c r="J31" s="19"/>
      <c r="K31" s="20">
        <f t="shared" si="2"/>
        <v>33.5</v>
      </c>
      <c r="L31" s="21">
        <f t="shared" si="3"/>
        <v>251.63346813499999</v>
      </c>
    </row>
    <row r="32" spans="1:12" ht="18" x14ac:dyDescent="0.2">
      <c r="A32" s="16" t="s">
        <v>10</v>
      </c>
      <c r="B32" s="17"/>
      <c r="C32" s="17"/>
      <c r="D32" s="18">
        <v>0.5</v>
      </c>
      <c r="E32" s="17">
        <f t="shared" si="0"/>
        <v>0</v>
      </c>
      <c r="F32" s="18">
        <v>84</v>
      </c>
      <c r="G32" s="18">
        <v>52</v>
      </c>
      <c r="H32" s="19">
        <v>0.5</v>
      </c>
      <c r="I32" s="19">
        <f t="shared" si="1"/>
        <v>26</v>
      </c>
      <c r="J32" s="19"/>
      <c r="K32" s="20">
        <f t="shared" si="2"/>
        <v>110</v>
      </c>
      <c r="L32" s="21">
        <f t="shared" si="3"/>
        <v>826.25914909999995</v>
      </c>
    </row>
    <row r="33" spans="1:12" ht="18" x14ac:dyDescent="0.2">
      <c r="A33" s="16" t="s">
        <v>129</v>
      </c>
      <c r="B33" s="17"/>
      <c r="C33" s="17"/>
      <c r="D33" s="18">
        <v>0.5</v>
      </c>
      <c r="E33" s="17">
        <f t="shared" si="0"/>
        <v>0</v>
      </c>
      <c r="F33" s="18">
        <v>0</v>
      </c>
      <c r="G33" s="18">
        <v>1</v>
      </c>
      <c r="H33" s="19">
        <v>0.5</v>
      </c>
      <c r="I33" s="19">
        <f t="shared" si="1"/>
        <v>0.5</v>
      </c>
      <c r="J33" s="19"/>
      <c r="K33" s="20">
        <f t="shared" si="2"/>
        <v>0.5</v>
      </c>
      <c r="L33" s="21">
        <f t="shared" si="3"/>
        <v>3.7557234049999999</v>
      </c>
    </row>
    <row r="34" spans="1:12" ht="18" x14ac:dyDescent="0.2">
      <c r="A34" s="16" t="s">
        <v>130</v>
      </c>
      <c r="B34" s="17"/>
      <c r="C34" s="17"/>
      <c r="D34" s="18">
        <v>0.5</v>
      </c>
      <c r="E34" s="17">
        <f t="shared" si="0"/>
        <v>0</v>
      </c>
      <c r="F34" s="18">
        <v>28</v>
      </c>
      <c r="G34" s="18">
        <v>24</v>
      </c>
      <c r="H34" s="19">
        <v>0.5</v>
      </c>
      <c r="I34" s="19">
        <f t="shared" si="1"/>
        <v>12</v>
      </c>
      <c r="J34" s="19"/>
      <c r="K34" s="20">
        <f t="shared" si="2"/>
        <v>40</v>
      </c>
      <c r="L34" s="21">
        <f t="shared" si="3"/>
        <v>300.45787239999999</v>
      </c>
    </row>
    <row r="35" spans="1:12" ht="18" x14ac:dyDescent="0.2">
      <c r="A35" s="16" t="s">
        <v>131</v>
      </c>
      <c r="B35" s="17"/>
      <c r="C35" s="17"/>
      <c r="D35" s="18">
        <v>0.5</v>
      </c>
      <c r="E35" s="17">
        <f t="shared" si="0"/>
        <v>0</v>
      </c>
      <c r="F35" s="18">
        <v>1</v>
      </c>
      <c r="G35" s="18">
        <v>1</v>
      </c>
      <c r="H35" s="19">
        <v>0.5</v>
      </c>
      <c r="I35" s="19">
        <f t="shared" si="1"/>
        <v>0.5</v>
      </c>
      <c r="J35" s="19"/>
      <c r="K35" s="20">
        <f t="shared" si="2"/>
        <v>1.5</v>
      </c>
      <c r="L35" s="21">
        <f t="shared" si="3"/>
        <v>11.267170215</v>
      </c>
    </row>
    <row r="36" spans="1:12" ht="18" x14ac:dyDescent="0.2">
      <c r="A36" s="16" t="s">
        <v>132</v>
      </c>
      <c r="B36" s="17"/>
      <c r="C36" s="17"/>
      <c r="D36" s="18">
        <v>0.5</v>
      </c>
      <c r="E36" s="17">
        <f t="shared" si="0"/>
        <v>0</v>
      </c>
      <c r="F36" s="18">
        <v>17</v>
      </c>
      <c r="G36" s="18">
        <v>0</v>
      </c>
      <c r="H36" s="19">
        <v>0.5</v>
      </c>
      <c r="I36" s="19">
        <f t="shared" si="1"/>
        <v>0</v>
      </c>
      <c r="J36" s="19"/>
      <c r="K36" s="23">
        <f t="shared" si="2"/>
        <v>17</v>
      </c>
      <c r="L36" s="21">
        <f t="shared" si="3"/>
        <v>127.69459576999999</v>
      </c>
    </row>
    <row r="37" spans="1:12" ht="18" x14ac:dyDescent="0.2">
      <c r="A37" s="16" t="s">
        <v>133</v>
      </c>
      <c r="B37" s="17"/>
      <c r="C37" s="17"/>
      <c r="D37" s="18">
        <v>0.5</v>
      </c>
      <c r="E37" s="17">
        <f t="shared" si="0"/>
        <v>0</v>
      </c>
      <c r="F37" s="18">
        <v>12</v>
      </c>
      <c r="G37" s="18">
        <v>28</v>
      </c>
      <c r="H37" s="19">
        <v>0.5</v>
      </c>
      <c r="I37" s="19">
        <f t="shared" si="1"/>
        <v>14</v>
      </c>
      <c r="J37" s="19"/>
      <c r="K37" s="20">
        <f t="shared" si="2"/>
        <v>26</v>
      </c>
      <c r="L37" s="21">
        <f t="shared" si="3"/>
        <v>195.29761705999999</v>
      </c>
    </row>
    <row r="38" spans="1:12" ht="18" x14ac:dyDescent="0.2">
      <c r="A38" s="16" t="s">
        <v>134</v>
      </c>
      <c r="B38" s="17"/>
      <c r="C38" s="17"/>
      <c r="D38" s="18">
        <v>0.5</v>
      </c>
      <c r="E38" s="17">
        <f t="shared" si="0"/>
        <v>0</v>
      </c>
      <c r="F38" s="18">
        <v>50</v>
      </c>
      <c r="G38" s="18">
        <v>36</v>
      </c>
      <c r="H38" s="19">
        <v>0.5</v>
      </c>
      <c r="I38" s="19">
        <f t="shared" si="1"/>
        <v>18</v>
      </c>
      <c r="J38" s="19"/>
      <c r="K38" s="20">
        <f t="shared" si="2"/>
        <v>68</v>
      </c>
      <c r="L38" s="21">
        <f t="shared" si="3"/>
        <v>510.77838307999997</v>
      </c>
    </row>
    <row r="39" spans="1:12" ht="18" x14ac:dyDescent="0.2">
      <c r="A39" s="16" t="s">
        <v>135</v>
      </c>
      <c r="B39" s="17"/>
      <c r="C39" s="17">
        <v>26</v>
      </c>
      <c r="D39" s="18">
        <v>0.5</v>
      </c>
      <c r="E39" s="17">
        <f t="shared" si="0"/>
        <v>13</v>
      </c>
      <c r="F39" s="18">
        <v>36</v>
      </c>
      <c r="G39" s="18">
        <v>34</v>
      </c>
      <c r="H39" s="19">
        <v>0.5</v>
      </c>
      <c r="I39" s="19">
        <f t="shared" si="1"/>
        <v>17</v>
      </c>
      <c r="J39" s="19"/>
      <c r="K39" s="20">
        <f t="shared" si="2"/>
        <v>66</v>
      </c>
      <c r="L39" s="21">
        <f t="shared" si="3"/>
        <v>495.75548945999998</v>
      </c>
    </row>
    <row r="40" spans="1:12" ht="18" x14ac:dyDescent="0.2">
      <c r="A40" s="16" t="s">
        <v>136</v>
      </c>
      <c r="B40" s="17"/>
      <c r="C40" s="17"/>
      <c r="D40" s="18">
        <v>0.5</v>
      </c>
      <c r="E40" s="17">
        <f t="shared" si="0"/>
        <v>0</v>
      </c>
      <c r="F40" s="18">
        <v>7</v>
      </c>
      <c r="G40" s="18">
        <v>16</v>
      </c>
      <c r="H40" s="19">
        <v>0.5</v>
      </c>
      <c r="I40" s="19">
        <f t="shared" si="1"/>
        <v>8</v>
      </c>
      <c r="J40" s="19"/>
      <c r="K40" s="20">
        <f t="shared" si="2"/>
        <v>15</v>
      </c>
      <c r="L40" s="21">
        <f t="shared" si="3"/>
        <v>112.67170215</v>
      </c>
    </row>
    <row r="41" spans="1:12" ht="18" x14ac:dyDescent="0.2">
      <c r="A41" s="16" t="s">
        <v>137</v>
      </c>
      <c r="B41" s="17"/>
      <c r="C41" s="17"/>
      <c r="D41" s="18">
        <v>0.5</v>
      </c>
      <c r="E41" s="17">
        <f t="shared" si="0"/>
        <v>0</v>
      </c>
      <c r="F41" s="18">
        <v>114</v>
      </c>
      <c r="G41" s="18">
        <v>96</v>
      </c>
      <c r="H41" s="19">
        <v>0.5</v>
      </c>
      <c r="I41" s="19">
        <f t="shared" si="1"/>
        <v>48</v>
      </c>
      <c r="J41" s="19"/>
      <c r="K41" s="20">
        <f t="shared" si="2"/>
        <v>162</v>
      </c>
      <c r="L41" s="21">
        <f t="shared" si="3"/>
        <v>1216.85438322</v>
      </c>
    </row>
    <row r="42" spans="1:12" ht="18" x14ac:dyDescent="0.2">
      <c r="A42" s="16" t="s">
        <v>138</v>
      </c>
      <c r="B42" s="17"/>
      <c r="C42" s="17">
        <v>3</v>
      </c>
      <c r="D42" s="18">
        <v>0.5</v>
      </c>
      <c r="E42" s="17">
        <f t="shared" si="0"/>
        <v>1.5</v>
      </c>
      <c r="F42" s="18">
        <v>19</v>
      </c>
      <c r="G42" s="18">
        <v>44</v>
      </c>
      <c r="H42" s="19">
        <v>0.5</v>
      </c>
      <c r="I42" s="19">
        <f t="shared" si="1"/>
        <v>22</v>
      </c>
      <c r="J42" s="19"/>
      <c r="K42" s="20">
        <f t="shared" si="2"/>
        <v>42.5</v>
      </c>
      <c r="L42" s="21">
        <f t="shared" si="3"/>
        <v>319.236489425</v>
      </c>
    </row>
    <row r="43" spans="1:12" ht="18" x14ac:dyDescent="0.2">
      <c r="A43" s="16" t="s">
        <v>139</v>
      </c>
      <c r="B43" s="17"/>
      <c r="C43" s="17"/>
      <c r="D43" s="18">
        <v>0.5</v>
      </c>
      <c r="E43" s="17">
        <f t="shared" si="0"/>
        <v>0</v>
      </c>
      <c r="F43" s="18">
        <v>45</v>
      </c>
      <c r="G43" s="18">
        <v>78</v>
      </c>
      <c r="H43" s="19">
        <v>0.5</v>
      </c>
      <c r="I43" s="19">
        <f t="shared" si="1"/>
        <v>39</v>
      </c>
      <c r="J43" s="19"/>
      <c r="K43" s="20">
        <f t="shared" si="2"/>
        <v>84</v>
      </c>
      <c r="L43" s="21">
        <f t="shared" si="3"/>
        <v>630.96153203999995</v>
      </c>
    </row>
    <row r="44" spans="1:12" ht="18" x14ac:dyDescent="0.2">
      <c r="A44" s="16" t="s">
        <v>44</v>
      </c>
      <c r="B44" s="17"/>
      <c r="C44" s="17"/>
      <c r="D44" s="18">
        <v>0.5</v>
      </c>
      <c r="E44" s="17">
        <f t="shared" si="0"/>
        <v>0</v>
      </c>
      <c r="F44" s="18">
        <v>19</v>
      </c>
      <c r="G44" s="18">
        <v>28</v>
      </c>
      <c r="H44" s="19">
        <v>0.5</v>
      </c>
      <c r="I44" s="19">
        <f t="shared" si="1"/>
        <v>14</v>
      </c>
      <c r="J44" s="19"/>
      <c r="K44" s="20">
        <f t="shared" si="2"/>
        <v>33</v>
      </c>
      <c r="L44" s="21">
        <f t="shared" si="3"/>
        <v>247.87774472999999</v>
      </c>
    </row>
    <row r="45" spans="1:12" ht="18" x14ac:dyDescent="0.2">
      <c r="A45" s="16" t="s">
        <v>58</v>
      </c>
      <c r="B45" s="17"/>
      <c r="C45" s="17"/>
      <c r="D45" s="18">
        <v>0.5</v>
      </c>
      <c r="E45" s="17">
        <f t="shared" si="0"/>
        <v>0</v>
      </c>
      <c r="F45" s="18">
        <v>0</v>
      </c>
      <c r="G45" s="18">
        <v>5</v>
      </c>
      <c r="H45" s="19">
        <v>0.5</v>
      </c>
      <c r="I45" s="19">
        <f t="shared" si="1"/>
        <v>2.5</v>
      </c>
      <c r="J45" s="19"/>
      <c r="K45" s="20">
        <f t="shared" si="2"/>
        <v>2.5</v>
      </c>
      <c r="L45" s="21">
        <f t="shared" si="3"/>
        <v>18.778617024999999</v>
      </c>
    </row>
    <row r="46" spans="1:12" ht="18" x14ac:dyDescent="0.2">
      <c r="A46" s="16" t="s">
        <v>140</v>
      </c>
      <c r="B46" s="17"/>
      <c r="C46" s="17">
        <v>21</v>
      </c>
      <c r="D46" s="18">
        <v>0.5</v>
      </c>
      <c r="E46" s="17">
        <f t="shared" si="0"/>
        <v>10.5</v>
      </c>
      <c r="F46" s="18">
        <v>32</v>
      </c>
      <c r="G46" s="18">
        <v>56</v>
      </c>
      <c r="H46" s="19">
        <v>0.5</v>
      </c>
      <c r="I46" s="19">
        <f t="shared" si="1"/>
        <v>28</v>
      </c>
      <c r="J46" s="19"/>
      <c r="K46" s="20">
        <f t="shared" si="2"/>
        <v>70.5</v>
      </c>
      <c r="L46" s="21">
        <f t="shared" si="3"/>
        <v>529.55700010500004</v>
      </c>
    </row>
    <row r="47" spans="1:12" ht="18" x14ac:dyDescent="0.2">
      <c r="A47" s="16" t="s">
        <v>141</v>
      </c>
      <c r="B47" s="17">
        <v>1</v>
      </c>
      <c r="C47" s="17"/>
      <c r="D47" s="18">
        <v>0.5</v>
      </c>
      <c r="E47" s="17">
        <f t="shared" si="0"/>
        <v>0</v>
      </c>
      <c r="F47" s="18">
        <v>90</v>
      </c>
      <c r="G47" s="18">
        <v>96</v>
      </c>
      <c r="H47" s="19">
        <v>0.5</v>
      </c>
      <c r="I47" s="19">
        <f t="shared" si="1"/>
        <v>48</v>
      </c>
      <c r="J47" s="19"/>
      <c r="K47" s="20">
        <f t="shared" si="2"/>
        <v>139</v>
      </c>
      <c r="L47" s="21">
        <f t="shared" si="3"/>
        <v>1044.09110659</v>
      </c>
    </row>
    <row r="48" spans="1:12" ht="18" x14ac:dyDescent="0.2">
      <c r="A48" s="16" t="s">
        <v>142</v>
      </c>
      <c r="B48" s="17"/>
      <c r="C48" s="17"/>
      <c r="D48" s="18">
        <v>0.5</v>
      </c>
      <c r="E48" s="17">
        <f t="shared" si="0"/>
        <v>0</v>
      </c>
      <c r="F48" s="18">
        <v>18</v>
      </c>
      <c r="G48" s="18">
        <v>55</v>
      </c>
      <c r="H48" s="19">
        <v>0.5</v>
      </c>
      <c r="I48" s="19">
        <f t="shared" si="1"/>
        <v>27.5</v>
      </c>
      <c r="J48" s="19"/>
      <c r="K48" s="20">
        <f t="shared" si="2"/>
        <v>45.5</v>
      </c>
      <c r="L48" s="21">
        <f t="shared" si="3"/>
        <v>341.77082985499999</v>
      </c>
    </row>
    <row r="49" spans="1:12" ht="18" x14ac:dyDescent="0.2">
      <c r="A49" s="16" t="s">
        <v>143</v>
      </c>
      <c r="B49" s="17"/>
      <c r="C49" s="17">
        <v>1</v>
      </c>
      <c r="D49" s="18">
        <v>0.5</v>
      </c>
      <c r="E49" s="17">
        <f t="shared" si="0"/>
        <v>0.5</v>
      </c>
      <c r="F49" s="18">
        <v>146</v>
      </c>
      <c r="G49" s="18">
        <v>252</v>
      </c>
      <c r="H49" s="19">
        <v>0.5</v>
      </c>
      <c r="I49" s="19">
        <f t="shared" si="1"/>
        <v>126</v>
      </c>
      <c r="J49" s="19"/>
      <c r="K49" s="20">
        <f t="shared" si="2"/>
        <v>272.5</v>
      </c>
      <c r="L49" s="21">
        <f t="shared" si="3"/>
        <v>2046.8692557249999</v>
      </c>
    </row>
    <row r="50" spans="1:12" ht="18" x14ac:dyDescent="0.2">
      <c r="A50" s="16" t="s">
        <v>144</v>
      </c>
      <c r="B50" s="17"/>
      <c r="C50" s="17">
        <v>53</v>
      </c>
      <c r="D50" s="18">
        <v>0.5</v>
      </c>
      <c r="E50" s="17">
        <f t="shared" si="0"/>
        <v>26.5</v>
      </c>
      <c r="F50" s="18">
        <v>96</v>
      </c>
      <c r="G50" s="18">
        <v>0</v>
      </c>
      <c r="H50" s="19">
        <v>0.5</v>
      </c>
      <c r="I50" s="19">
        <v>0</v>
      </c>
      <c r="J50" s="19"/>
      <c r="K50" s="20">
        <f t="shared" si="2"/>
        <v>122.5</v>
      </c>
      <c r="L50" s="21">
        <f t="shared" si="3"/>
        <v>920.15223422500003</v>
      </c>
    </row>
    <row r="51" spans="1:12" ht="18" x14ac:dyDescent="0.2">
      <c r="A51" s="16" t="s">
        <v>29</v>
      </c>
      <c r="B51" s="17"/>
      <c r="C51" s="17">
        <v>5</v>
      </c>
      <c r="D51" s="18">
        <v>0.5</v>
      </c>
      <c r="E51" s="17">
        <f t="shared" si="0"/>
        <v>2.5</v>
      </c>
      <c r="F51" s="18">
        <v>5</v>
      </c>
      <c r="G51" s="18">
        <v>2</v>
      </c>
      <c r="H51" s="19">
        <v>0.5</v>
      </c>
      <c r="I51" s="19">
        <f t="shared" si="1"/>
        <v>1</v>
      </c>
      <c r="J51" s="19"/>
      <c r="K51" s="20">
        <f t="shared" si="2"/>
        <v>8.5</v>
      </c>
      <c r="L51" s="21">
        <f t="shared" si="3"/>
        <v>63.847297884999996</v>
      </c>
    </row>
    <row r="52" spans="1:12" ht="18" x14ac:dyDescent="0.2">
      <c r="A52" s="16" t="s">
        <v>145</v>
      </c>
      <c r="B52" s="17"/>
      <c r="C52" s="17"/>
      <c r="D52" s="18">
        <v>0.5</v>
      </c>
      <c r="E52" s="17">
        <f t="shared" si="0"/>
        <v>0</v>
      </c>
      <c r="F52" s="18">
        <v>8</v>
      </c>
      <c r="G52" s="18">
        <v>4</v>
      </c>
      <c r="H52" s="19">
        <v>0.5</v>
      </c>
      <c r="I52" s="19">
        <f t="shared" si="1"/>
        <v>2</v>
      </c>
      <c r="J52" s="19"/>
      <c r="K52" s="20">
        <f t="shared" si="2"/>
        <v>10</v>
      </c>
      <c r="L52" s="21">
        <f t="shared" si="3"/>
        <v>75.114468099999996</v>
      </c>
    </row>
    <row r="53" spans="1:12" ht="18" x14ac:dyDescent="0.2">
      <c r="A53" s="16" t="s">
        <v>146</v>
      </c>
      <c r="B53" s="17"/>
      <c r="C53" s="17"/>
      <c r="D53" s="18">
        <v>0.5</v>
      </c>
      <c r="E53" s="17">
        <f t="shared" si="0"/>
        <v>0</v>
      </c>
      <c r="F53" s="18">
        <v>37</v>
      </c>
      <c r="G53" s="25"/>
      <c r="H53" s="19">
        <v>0.5</v>
      </c>
      <c r="I53" s="19">
        <f t="shared" si="1"/>
        <v>0</v>
      </c>
      <c r="J53" s="19"/>
      <c r="K53" s="20">
        <f t="shared" si="2"/>
        <v>37</v>
      </c>
      <c r="L53" s="21">
        <f t="shared" si="3"/>
        <v>277.92353197</v>
      </c>
    </row>
    <row r="54" spans="1:12" ht="18" x14ac:dyDescent="0.2">
      <c r="A54" s="12"/>
      <c r="B54" s="22"/>
      <c r="C54" s="26"/>
      <c r="D54" s="25"/>
      <c r="E54" s="22"/>
      <c r="F54" s="25"/>
      <c r="G54" s="25"/>
      <c r="H54" s="25"/>
      <c r="I54" s="25"/>
      <c r="J54" s="25"/>
      <c r="K54" s="26"/>
      <c r="L54" s="21"/>
    </row>
    <row r="55" spans="1:12" ht="18" x14ac:dyDescent="0.2">
      <c r="A55" s="12"/>
      <c r="B55" s="22"/>
      <c r="C55" s="26"/>
      <c r="D55" s="25"/>
      <c r="E55" s="22"/>
      <c r="F55" s="25">
        <f>SUM(F2:F54)</f>
        <v>1551</v>
      </c>
      <c r="G55" s="25"/>
      <c r="H55" s="25"/>
      <c r="I55" s="25"/>
      <c r="J55" s="25">
        <f>K56/K55</f>
        <v>0</v>
      </c>
      <c r="K55" s="20">
        <f>SUM(K3:K54)</f>
        <v>2585</v>
      </c>
      <c r="L55" s="21">
        <f>SUM(L3:L54)</f>
        <v>19417.09000385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AEF56-6F53-A14A-AF59-BF0E05474B65}">
  <dimension ref="A1:J50"/>
  <sheetViews>
    <sheetView topLeftCell="A11" workbookViewId="0">
      <selection activeCell="J30" sqref="J30"/>
    </sheetView>
  </sheetViews>
  <sheetFormatPr baseColWidth="10" defaultRowHeight="16" x14ac:dyDescent="0.2"/>
  <cols>
    <col min="1" max="1" width="62.83203125" customWidth="1"/>
    <col min="7" max="7" width="16.1640625" style="46" customWidth="1"/>
    <col min="9" max="9" width="16.6640625" customWidth="1"/>
    <col min="10" max="10" width="22.33203125" style="46" customWidth="1"/>
  </cols>
  <sheetData>
    <row r="1" spans="1:10" ht="19" x14ac:dyDescent="0.25">
      <c r="A1" s="39"/>
      <c r="B1" s="39"/>
      <c r="C1" s="39"/>
      <c r="D1" s="39"/>
      <c r="E1" s="39"/>
      <c r="F1" s="27" t="s">
        <v>70</v>
      </c>
      <c r="G1" s="32"/>
      <c r="H1" s="31" t="s">
        <v>147</v>
      </c>
      <c r="I1" s="27" t="s">
        <v>148</v>
      </c>
      <c r="J1" s="47"/>
    </row>
    <row r="2" spans="1:10" ht="19" x14ac:dyDescent="0.25">
      <c r="A2" s="33" t="s">
        <v>103</v>
      </c>
      <c r="B2" s="37">
        <v>76</v>
      </c>
      <c r="C2" s="37">
        <v>7</v>
      </c>
      <c r="D2" s="39"/>
      <c r="E2" s="39"/>
      <c r="F2" s="27"/>
      <c r="G2" s="32">
        <f>B2+D2</f>
        <v>76</v>
      </c>
      <c r="H2" s="31"/>
      <c r="I2" s="27"/>
      <c r="J2" s="32">
        <f>G2*0.93080090725+H2</f>
        <v>70.740868950999996</v>
      </c>
    </row>
    <row r="3" spans="1:10" ht="19" x14ac:dyDescent="0.25">
      <c r="A3" s="33" t="s">
        <v>104</v>
      </c>
      <c r="B3" s="37">
        <v>652</v>
      </c>
      <c r="C3" s="37">
        <v>75</v>
      </c>
      <c r="D3" s="39"/>
      <c r="E3" s="39"/>
      <c r="F3" s="27"/>
      <c r="G3" s="32">
        <f t="shared" ref="G3:G50" si="0">B3+D3</f>
        <v>652</v>
      </c>
      <c r="H3" s="31"/>
      <c r="I3" s="27"/>
      <c r="J3" s="32">
        <f t="shared" ref="J3:J47" si="1">G3*0.93080090725+H3</f>
        <v>606.88219152700003</v>
      </c>
    </row>
    <row r="4" spans="1:10" ht="19" x14ac:dyDescent="0.25">
      <c r="A4" s="33" t="s">
        <v>105</v>
      </c>
      <c r="B4" s="37">
        <v>752</v>
      </c>
      <c r="C4" s="37">
        <v>87</v>
      </c>
      <c r="D4" s="39"/>
      <c r="E4" s="39"/>
      <c r="F4" s="27"/>
      <c r="G4" s="32">
        <f t="shared" si="0"/>
        <v>752</v>
      </c>
      <c r="H4" s="31"/>
      <c r="I4" s="27"/>
      <c r="J4" s="32">
        <f t="shared" si="1"/>
        <v>699.96228225200002</v>
      </c>
    </row>
    <row r="5" spans="1:10" ht="19" x14ac:dyDescent="0.25">
      <c r="A5" s="33" t="s">
        <v>106</v>
      </c>
      <c r="B5" s="37">
        <v>232</v>
      </c>
      <c r="C5" s="37">
        <v>27</v>
      </c>
      <c r="D5" s="37">
        <v>18</v>
      </c>
      <c r="E5" s="37">
        <v>3</v>
      </c>
      <c r="F5" s="27"/>
      <c r="G5" s="32">
        <f t="shared" si="0"/>
        <v>250</v>
      </c>
      <c r="H5" s="40">
        <v>50</v>
      </c>
      <c r="I5" s="29">
        <v>100</v>
      </c>
      <c r="J5" s="32">
        <f>G5*0.93080090725+H5+I9</f>
        <v>382.70022681249998</v>
      </c>
    </row>
    <row r="6" spans="1:10" ht="19" x14ac:dyDescent="0.25">
      <c r="A6" s="33" t="s">
        <v>107</v>
      </c>
      <c r="B6" s="37">
        <v>80</v>
      </c>
      <c r="C6" s="37">
        <v>9</v>
      </c>
      <c r="D6" s="39"/>
      <c r="E6" s="39"/>
      <c r="F6" s="27"/>
      <c r="G6" s="32">
        <f t="shared" si="0"/>
        <v>80</v>
      </c>
      <c r="H6" s="31"/>
      <c r="I6" s="27"/>
      <c r="J6" s="32">
        <f t="shared" si="1"/>
        <v>74.464072579999993</v>
      </c>
    </row>
    <row r="7" spans="1:10" ht="19" x14ac:dyDescent="0.25">
      <c r="A7" s="33" t="s">
        <v>149</v>
      </c>
      <c r="B7" s="37"/>
      <c r="C7" s="37"/>
      <c r="D7" s="39">
        <v>100</v>
      </c>
      <c r="E7" s="39">
        <v>17</v>
      </c>
      <c r="F7" s="27"/>
      <c r="G7" s="32">
        <f t="shared" si="0"/>
        <v>100</v>
      </c>
      <c r="H7" s="31"/>
      <c r="I7" s="27"/>
      <c r="J7" s="32">
        <f t="shared" si="1"/>
        <v>93.080090724999991</v>
      </c>
    </row>
    <row r="8" spans="1:10" ht="19" x14ac:dyDescent="0.25">
      <c r="A8" s="33" t="s">
        <v>109</v>
      </c>
      <c r="B8" s="37">
        <v>308</v>
      </c>
      <c r="C8" s="37">
        <v>36</v>
      </c>
      <c r="D8" s="39">
        <v>59</v>
      </c>
      <c r="E8" s="39">
        <v>10</v>
      </c>
      <c r="F8" s="27"/>
      <c r="G8" s="32">
        <f t="shared" si="0"/>
        <v>367</v>
      </c>
      <c r="H8" s="31">
        <v>50</v>
      </c>
      <c r="I8" s="27"/>
      <c r="J8" s="32">
        <f t="shared" si="1"/>
        <v>391.60393296075</v>
      </c>
    </row>
    <row r="9" spans="1:10" ht="19" x14ac:dyDescent="0.25">
      <c r="A9" s="33" t="s">
        <v>110</v>
      </c>
      <c r="B9" s="37">
        <v>916</v>
      </c>
      <c r="C9" s="37">
        <v>103</v>
      </c>
      <c r="D9" s="39"/>
      <c r="E9" s="39"/>
      <c r="F9" s="27"/>
      <c r="G9" s="32">
        <f t="shared" si="0"/>
        <v>916</v>
      </c>
      <c r="H9" s="31"/>
      <c r="I9" s="31">
        <v>100</v>
      </c>
      <c r="J9" s="32">
        <f>G9*0.93080090725+H9+I9</f>
        <v>952.61363104099996</v>
      </c>
    </row>
    <row r="10" spans="1:10" ht="19" x14ac:dyDescent="0.25">
      <c r="A10" s="33" t="s">
        <v>111</v>
      </c>
      <c r="B10" s="37">
        <v>352</v>
      </c>
      <c r="C10" s="37">
        <v>39</v>
      </c>
      <c r="D10" s="39">
        <v>39</v>
      </c>
      <c r="E10" s="39">
        <v>6</v>
      </c>
      <c r="F10" s="27"/>
      <c r="G10" s="32">
        <f t="shared" si="0"/>
        <v>391</v>
      </c>
      <c r="H10" s="31"/>
      <c r="I10" s="27"/>
      <c r="J10" s="32">
        <f t="shared" si="1"/>
        <v>363.94315473475001</v>
      </c>
    </row>
    <row r="11" spans="1:10" ht="19" x14ac:dyDescent="0.25">
      <c r="A11" s="33" t="s">
        <v>112</v>
      </c>
      <c r="B11" s="37">
        <v>348</v>
      </c>
      <c r="C11" s="37">
        <v>34</v>
      </c>
      <c r="D11" s="39">
        <v>285</v>
      </c>
      <c r="E11" s="39">
        <v>36</v>
      </c>
      <c r="F11" s="27"/>
      <c r="G11" s="32">
        <f t="shared" si="0"/>
        <v>633</v>
      </c>
      <c r="H11" s="31">
        <v>50</v>
      </c>
      <c r="I11" s="27"/>
      <c r="J11" s="32">
        <f t="shared" si="1"/>
        <v>639.19697428924997</v>
      </c>
    </row>
    <row r="12" spans="1:10" ht="19" x14ac:dyDescent="0.25">
      <c r="A12" s="33" t="s">
        <v>113</v>
      </c>
      <c r="B12" s="37">
        <v>388</v>
      </c>
      <c r="C12" s="37">
        <v>44</v>
      </c>
      <c r="D12" s="39"/>
      <c r="E12" s="39"/>
      <c r="F12" s="27"/>
      <c r="G12" s="32">
        <f t="shared" si="0"/>
        <v>388</v>
      </c>
      <c r="H12" s="31"/>
      <c r="I12" s="27"/>
      <c r="J12" s="32">
        <f t="shared" si="1"/>
        <v>361.15075201299999</v>
      </c>
    </row>
    <row r="13" spans="1:10" ht="19" x14ac:dyDescent="0.25">
      <c r="A13" s="33" t="s">
        <v>114</v>
      </c>
      <c r="B13" s="37">
        <v>256</v>
      </c>
      <c r="C13" s="37">
        <v>27</v>
      </c>
      <c r="D13" s="39">
        <v>88</v>
      </c>
      <c r="E13" s="39">
        <v>12</v>
      </c>
      <c r="F13" s="27"/>
      <c r="G13" s="32">
        <f t="shared" si="0"/>
        <v>344</v>
      </c>
      <c r="H13" s="31"/>
      <c r="I13" s="27"/>
      <c r="J13" s="32">
        <f t="shared" si="1"/>
        <v>320.19551209399998</v>
      </c>
    </row>
    <row r="14" spans="1:10" ht="19" x14ac:dyDescent="0.25">
      <c r="A14" s="33" t="s">
        <v>30</v>
      </c>
      <c r="B14" s="37">
        <v>64</v>
      </c>
      <c r="C14" s="37">
        <v>6</v>
      </c>
      <c r="D14" s="39"/>
      <c r="E14" s="39"/>
      <c r="F14" s="27"/>
      <c r="G14" s="32">
        <f t="shared" si="0"/>
        <v>64</v>
      </c>
      <c r="H14" s="31"/>
      <c r="I14" s="27"/>
      <c r="J14" s="32">
        <f t="shared" si="1"/>
        <v>59.571258063999998</v>
      </c>
    </row>
    <row r="15" spans="1:10" ht="19" x14ac:dyDescent="0.25">
      <c r="A15" s="33" t="s">
        <v>115</v>
      </c>
      <c r="B15" s="37">
        <v>392</v>
      </c>
      <c r="C15" s="37">
        <v>44</v>
      </c>
      <c r="D15" s="39"/>
      <c r="E15" s="39"/>
      <c r="F15" s="27"/>
      <c r="G15" s="32">
        <f t="shared" si="0"/>
        <v>392</v>
      </c>
      <c r="H15" s="31"/>
      <c r="I15" s="27"/>
      <c r="J15" s="32">
        <f t="shared" si="1"/>
        <v>364.873955642</v>
      </c>
    </row>
    <row r="16" spans="1:10" ht="19" x14ac:dyDescent="0.25">
      <c r="A16" s="33" t="s">
        <v>116</v>
      </c>
      <c r="B16" s="37">
        <v>180</v>
      </c>
      <c r="C16" s="37">
        <v>20</v>
      </c>
      <c r="D16" s="39">
        <v>225</v>
      </c>
      <c r="E16" s="39">
        <v>39</v>
      </c>
      <c r="F16" s="27"/>
      <c r="G16" s="32">
        <f t="shared" si="0"/>
        <v>405</v>
      </c>
      <c r="H16" s="31">
        <v>50</v>
      </c>
      <c r="I16" s="27"/>
      <c r="J16" s="32">
        <f t="shared" si="1"/>
        <v>426.97436743624996</v>
      </c>
    </row>
    <row r="17" spans="1:10" ht="19" x14ac:dyDescent="0.25">
      <c r="A17" s="33" t="s">
        <v>57</v>
      </c>
      <c r="B17" s="37">
        <v>308</v>
      </c>
      <c r="C17" s="37">
        <v>35</v>
      </c>
      <c r="D17" s="39">
        <v>132</v>
      </c>
      <c r="E17" s="39">
        <v>24</v>
      </c>
      <c r="F17" s="27"/>
      <c r="G17" s="32">
        <f t="shared" si="0"/>
        <v>440</v>
      </c>
      <c r="H17" s="31">
        <v>50</v>
      </c>
      <c r="I17" s="27"/>
      <c r="J17" s="32">
        <f t="shared" si="1"/>
        <v>459.55239919000002</v>
      </c>
    </row>
    <row r="18" spans="1:10" ht="19" x14ac:dyDescent="0.25">
      <c r="A18" s="33" t="s">
        <v>118</v>
      </c>
      <c r="B18" s="37">
        <v>204</v>
      </c>
      <c r="C18" s="37">
        <v>23</v>
      </c>
      <c r="D18" s="39">
        <v>41</v>
      </c>
      <c r="E18" s="39">
        <v>7</v>
      </c>
      <c r="F18" s="27"/>
      <c r="G18" s="32">
        <f t="shared" si="0"/>
        <v>245</v>
      </c>
      <c r="H18" s="31">
        <v>50</v>
      </c>
      <c r="I18" s="27"/>
      <c r="J18" s="32">
        <f t="shared" si="1"/>
        <v>278.04622227624998</v>
      </c>
    </row>
    <row r="19" spans="1:10" ht="19" x14ac:dyDescent="0.25">
      <c r="A19" s="33" t="s">
        <v>119</v>
      </c>
      <c r="B19" s="37">
        <v>224</v>
      </c>
      <c r="C19" s="37">
        <v>24</v>
      </c>
      <c r="D19" s="39">
        <v>108</v>
      </c>
      <c r="E19" s="39">
        <v>18</v>
      </c>
      <c r="F19" s="27"/>
      <c r="G19" s="32">
        <f t="shared" si="0"/>
        <v>332</v>
      </c>
      <c r="H19" s="31">
        <v>50</v>
      </c>
      <c r="I19" s="27"/>
      <c r="J19" s="32">
        <f t="shared" si="1"/>
        <v>359.025901207</v>
      </c>
    </row>
    <row r="20" spans="1:10" ht="19" x14ac:dyDescent="0.25">
      <c r="A20" s="33" t="s">
        <v>120</v>
      </c>
      <c r="B20" s="37">
        <v>144</v>
      </c>
      <c r="C20" s="37">
        <v>16</v>
      </c>
      <c r="D20" s="39">
        <v>191</v>
      </c>
      <c r="E20" s="39">
        <v>34</v>
      </c>
      <c r="F20" s="27"/>
      <c r="G20" s="32">
        <f t="shared" si="0"/>
        <v>335</v>
      </c>
      <c r="H20" s="31"/>
      <c r="I20" s="27"/>
      <c r="J20" s="32">
        <f t="shared" si="1"/>
        <v>311.81830392874997</v>
      </c>
    </row>
    <row r="21" spans="1:10" ht="19" x14ac:dyDescent="0.25">
      <c r="A21" s="33" t="s">
        <v>38</v>
      </c>
      <c r="B21" s="37">
        <v>644</v>
      </c>
      <c r="C21" s="37">
        <v>74</v>
      </c>
      <c r="D21" s="39">
        <v>23</v>
      </c>
      <c r="E21" s="39">
        <v>4</v>
      </c>
      <c r="F21" s="27"/>
      <c r="G21" s="32">
        <f t="shared" si="0"/>
        <v>667</v>
      </c>
      <c r="H21" s="31">
        <v>50</v>
      </c>
      <c r="I21" s="27"/>
      <c r="J21" s="32">
        <f t="shared" si="1"/>
        <v>670.84420513575003</v>
      </c>
    </row>
    <row r="22" spans="1:10" ht="19" x14ac:dyDescent="0.25">
      <c r="A22" s="33" t="s">
        <v>122</v>
      </c>
      <c r="B22" s="37">
        <v>52</v>
      </c>
      <c r="C22" s="37">
        <v>5</v>
      </c>
      <c r="D22" s="39">
        <v>210</v>
      </c>
      <c r="E22" s="39">
        <v>36</v>
      </c>
      <c r="F22" s="27"/>
      <c r="G22" s="32">
        <f t="shared" si="0"/>
        <v>262</v>
      </c>
      <c r="H22" s="31">
        <v>50</v>
      </c>
      <c r="I22" s="27"/>
      <c r="J22" s="32">
        <f t="shared" si="1"/>
        <v>293.86983769949995</v>
      </c>
    </row>
    <row r="23" spans="1:10" ht="19" x14ac:dyDescent="0.25">
      <c r="A23" s="33" t="s">
        <v>123</v>
      </c>
      <c r="B23" s="37">
        <v>732</v>
      </c>
      <c r="C23" s="37">
        <v>83</v>
      </c>
      <c r="D23" s="39"/>
      <c r="E23" s="39"/>
      <c r="F23" s="27"/>
      <c r="G23" s="32">
        <f t="shared" si="0"/>
        <v>732</v>
      </c>
      <c r="H23" s="31"/>
      <c r="I23" s="27"/>
      <c r="J23" s="32">
        <f t="shared" si="1"/>
        <v>681.34626410700002</v>
      </c>
    </row>
    <row r="24" spans="1:10" ht="19" x14ac:dyDescent="0.25">
      <c r="A24" s="33" t="s">
        <v>124</v>
      </c>
      <c r="B24" s="37">
        <v>296</v>
      </c>
      <c r="C24" s="37">
        <v>32</v>
      </c>
      <c r="D24" s="39">
        <v>173</v>
      </c>
      <c r="E24" s="39">
        <v>26</v>
      </c>
      <c r="F24" s="27"/>
      <c r="G24" s="32">
        <f t="shared" si="0"/>
        <v>469</v>
      </c>
      <c r="H24" s="31"/>
      <c r="I24" s="27"/>
      <c r="J24" s="32">
        <f t="shared" si="1"/>
        <v>436.54562550024997</v>
      </c>
    </row>
    <row r="25" spans="1:10" ht="19" x14ac:dyDescent="0.25">
      <c r="A25" s="33" t="s">
        <v>126</v>
      </c>
      <c r="B25" s="37">
        <v>128</v>
      </c>
      <c r="C25" s="37">
        <v>14</v>
      </c>
      <c r="D25" s="39">
        <v>39</v>
      </c>
      <c r="E25" s="39">
        <v>6</v>
      </c>
      <c r="F25" s="27"/>
      <c r="G25" s="32">
        <f t="shared" si="0"/>
        <v>167</v>
      </c>
      <c r="H25" s="31">
        <v>50</v>
      </c>
      <c r="I25" s="27"/>
      <c r="J25" s="32">
        <f t="shared" si="1"/>
        <v>205.44375151074999</v>
      </c>
    </row>
    <row r="26" spans="1:10" ht="19" x14ac:dyDescent="0.25">
      <c r="A26" s="33" t="s">
        <v>127</v>
      </c>
      <c r="B26" s="37">
        <v>760</v>
      </c>
      <c r="C26" s="37">
        <v>85</v>
      </c>
      <c r="D26" s="39"/>
      <c r="E26" s="39"/>
      <c r="F26" s="27"/>
      <c r="G26" s="32">
        <f t="shared" si="0"/>
        <v>760</v>
      </c>
      <c r="H26" s="31"/>
      <c r="I26" s="27"/>
      <c r="J26" s="32">
        <f t="shared" si="1"/>
        <v>707.40868950999993</v>
      </c>
    </row>
    <row r="27" spans="1:10" ht="19" x14ac:dyDescent="0.25">
      <c r="A27" s="33" t="s">
        <v>128</v>
      </c>
      <c r="B27" s="37">
        <v>124</v>
      </c>
      <c r="C27" s="37">
        <v>11</v>
      </c>
      <c r="D27" s="39"/>
      <c r="E27" s="39"/>
      <c r="F27" s="27"/>
      <c r="G27" s="32">
        <f t="shared" si="0"/>
        <v>124</v>
      </c>
      <c r="H27" s="31"/>
      <c r="I27" s="27"/>
      <c r="J27" s="32">
        <f t="shared" si="1"/>
        <v>115.419312499</v>
      </c>
    </row>
    <row r="28" spans="1:10" ht="19" x14ac:dyDescent="0.25">
      <c r="A28" s="33" t="s">
        <v>10</v>
      </c>
      <c r="B28" s="37">
        <v>480</v>
      </c>
      <c r="C28" s="37">
        <v>52</v>
      </c>
      <c r="D28" s="37">
        <v>267</v>
      </c>
      <c r="E28" s="37">
        <v>45</v>
      </c>
      <c r="F28" s="27"/>
      <c r="G28" s="32">
        <f t="shared" si="0"/>
        <v>747</v>
      </c>
      <c r="H28" s="40">
        <v>50</v>
      </c>
      <c r="I28" s="27"/>
      <c r="J28" s="32">
        <f t="shared" si="1"/>
        <v>745.30827771575002</v>
      </c>
    </row>
    <row r="29" spans="1:10" ht="19" x14ac:dyDescent="0.25">
      <c r="A29" s="33" t="s">
        <v>129</v>
      </c>
      <c r="B29" s="37">
        <v>12</v>
      </c>
      <c r="C29" s="37">
        <v>1</v>
      </c>
      <c r="D29" s="39"/>
      <c r="E29" s="39"/>
      <c r="F29" s="27"/>
      <c r="G29" s="32">
        <f t="shared" si="0"/>
        <v>12</v>
      </c>
      <c r="H29" s="31"/>
      <c r="I29" s="27"/>
      <c r="J29" s="32">
        <f t="shared" si="1"/>
        <v>11.169610886999999</v>
      </c>
    </row>
    <row r="30" spans="1:10" ht="19" x14ac:dyDescent="0.25">
      <c r="A30" s="33" t="s">
        <v>130</v>
      </c>
      <c r="B30" s="37">
        <v>232</v>
      </c>
      <c r="C30" s="37">
        <v>24</v>
      </c>
      <c r="D30" s="39"/>
      <c r="E30" s="39"/>
      <c r="F30" s="27"/>
      <c r="G30" s="32">
        <f t="shared" si="0"/>
        <v>232</v>
      </c>
      <c r="H30" s="31"/>
      <c r="I30" s="27"/>
      <c r="J30" s="32">
        <f t="shared" si="1"/>
        <v>215.94581048199998</v>
      </c>
    </row>
    <row r="31" spans="1:10" ht="19" x14ac:dyDescent="0.25">
      <c r="A31" s="33" t="s">
        <v>131</v>
      </c>
      <c r="B31" s="37">
        <v>12</v>
      </c>
      <c r="C31" s="37">
        <v>1</v>
      </c>
      <c r="D31" s="39"/>
      <c r="E31" s="39"/>
      <c r="F31" s="27"/>
      <c r="G31" s="32">
        <f t="shared" si="0"/>
        <v>12</v>
      </c>
      <c r="H31" s="31"/>
      <c r="I31" s="27"/>
      <c r="J31" s="32">
        <f t="shared" si="1"/>
        <v>11.169610886999999</v>
      </c>
    </row>
    <row r="32" spans="1:10" ht="19" x14ac:dyDescent="0.25">
      <c r="A32" s="33" t="s">
        <v>133</v>
      </c>
      <c r="B32" s="37">
        <v>304</v>
      </c>
      <c r="C32" s="37">
        <v>28</v>
      </c>
      <c r="D32" s="39">
        <v>78</v>
      </c>
      <c r="E32" s="39">
        <v>12</v>
      </c>
      <c r="F32" s="27"/>
      <c r="G32" s="32">
        <f t="shared" si="0"/>
        <v>382</v>
      </c>
      <c r="H32" s="31"/>
      <c r="I32" s="27"/>
      <c r="J32" s="32">
        <f t="shared" si="1"/>
        <v>355.5659465695</v>
      </c>
    </row>
    <row r="33" spans="1:10" ht="19" x14ac:dyDescent="0.25">
      <c r="A33" s="33" t="s">
        <v>134</v>
      </c>
      <c r="B33" s="37">
        <v>324</v>
      </c>
      <c r="C33" s="37">
        <v>36</v>
      </c>
      <c r="D33" s="39"/>
      <c r="E33" s="39"/>
      <c r="F33" s="27"/>
      <c r="G33" s="32">
        <f t="shared" si="0"/>
        <v>324</v>
      </c>
      <c r="H33" s="31"/>
      <c r="I33" s="27"/>
      <c r="J33" s="32">
        <f t="shared" si="1"/>
        <v>301.57949394899998</v>
      </c>
    </row>
    <row r="34" spans="1:10" ht="19" x14ac:dyDescent="0.25">
      <c r="A34" s="33" t="s">
        <v>135</v>
      </c>
      <c r="B34" s="37">
        <v>308</v>
      </c>
      <c r="C34" s="37">
        <v>34</v>
      </c>
      <c r="D34" s="39"/>
      <c r="E34" s="39"/>
      <c r="F34" s="27"/>
      <c r="G34" s="32">
        <f t="shared" si="0"/>
        <v>308</v>
      </c>
      <c r="H34" s="31"/>
      <c r="I34" s="27"/>
      <c r="J34" s="32">
        <f t="shared" si="1"/>
        <v>286.68667943299999</v>
      </c>
    </row>
    <row r="35" spans="1:10" ht="19" x14ac:dyDescent="0.25">
      <c r="A35" s="33" t="s">
        <v>136</v>
      </c>
      <c r="B35" s="37">
        <v>144</v>
      </c>
      <c r="C35" s="37">
        <v>16</v>
      </c>
      <c r="D35" s="39"/>
      <c r="E35" s="39"/>
      <c r="F35" s="27"/>
      <c r="G35" s="32">
        <f t="shared" si="0"/>
        <v>144</v>
      </c>
      <c r="H35" s="31"/>
      <c r="I35" s="27"/>
      <c r="J35" s="32">
        <f t="shared" si="1"/>
        <v>134.035330644</v>
      </c>
    </row>
    <row r="36" spans="1:10" ht="19" x14ac:dyDescent="0.25">
      <c r="A36" s="33" t="s">
        <v>137</v>
      </c>
      <c r="B36" s="37">
        <v>860</v>
      </c>
      <c r="C36" s="37">
        <v>96</v>
      </c>
      <c r="D36" s="39"/>
      <c r="E36" s="39"/>
      <c r="F36" s="27"/>
      <c r="G36" s="32">
        <f t="shared" si="0"/>
        <v>860</v>
      </c>
      <c r="H36" s="31"/>
      <c r="I36" s="27"/>
      <c r="J36" s="32">
        <f t="shared" si="1"/>
        <v>800.48878023500004</v>
      </c>
    </row>
    <row r="37" spans="1:10" ht="19" x14ac:dyDescent="0.25">
      <c r="A37" s="33" t="s">
        <v>138</v>
      </c>
      <c r="B37" s="37">
        <v>444</v>
      </c>
      <c r="C37" s="37">
        <v>44</v>
      </c>
      <c r="D37" s="39">
        <v>48</v>
      </c>
      <c r="E37" s="39">
        <v>8</v>
      </c>
      <c r="F37" s="27"/>
      <c r="G37" s="32">
        <f t="shared" si="0"/>
        <v>492</v>
      </c>
      <c r="H37" s="31"/>
      <c r="I37" s="27"/>
      <c r="J37" s="32">
        <f t="shared" si="1"/>
        <v>457.95404636699999</v>
      </c>
    </row>
    <row r="38" spans="1:10" ht="19" x14ac:dyDescent="0.25">
      <c r="A38" s="33" t="s">
        <v>139</v>
      </c>
      <c r="B38" s="37">
        <v>668</v>
      </c>
      <c r="C38" s="37">
        <v>78</v>
      </c>
      <c r="D38" s="37">
        <v>84</v>
      </c>
      <c r="E38" s="37">
        <v>15</v>
      </c>
      <c r="F38" s="27"/>
      <c r="G38" s="32">
        <f t="shared" si="0"/>
        <v>752</v>
      </c>
      <c r="H38" s="31"/>
      <c r="I38" s="27"/>
      <c r="J38" s="32">
        <f t="shared" si="1"/>
        <v>699.96228225200002</v>
      </c>
    </row>
    <row r="39" spans="1:10" ht="19" x14ac:dyDescent="0.25">
      <c r="A39" s="33" t="s">
        <v>44</v>
      </c>
      <c r="B39" s="37">
        <v>248</v>
      </c>
      <c r="C39" s="37">
        <v>28</v>
      </c>
      <c r="D39" s="39">
        <v>42</v>
      </c>
      <c r="E39" s="39">
        <v>6</v>
      </c>
      <c r="F39" s="27"/>
      <c r="G39" s="32">
        <f t="shared" si="0"/>
        <v>290</v>
      </c>
      <c r="H39" s="31">
        <v>50</v>
      </c>
      <c r="I39" s="27"/>
      <c r="J39" s="32">
        <f t="shared" si="1"/>
        <v>319.93226310249997</v>
      </c>
    </row>
    <row r="40" spans="1:10" ht="19" x14ac:dyDescent="0.25">
      <c r="A40" s="33" t="s">
        <v>58</v>
      </c>
      <c r="B40" s="37">
        <v>48</v>
      </c>
      <c r="C40" s="37">
        <v>5</v>
      </c>
      <c r="D40" s="39"/>
      <c r="E40" s="39"/>
      <c r="F40" s="27"/>
      <c r="G40" s="32">
        <f t="shared" si="0"/>
        <v>48</v>
      </c>
      <c r="H40" s="31"/>
      <c r="I40" s="27"/>
      <c r="J40" s="32">
        <f t="shared" si="1"/>
        <v>44.678443547999997</v>
      </c>
    </row>
    <row r="41" spans="1:10" ht="19" x14ac:dyDescent="0.25">
      <c r="A41" s="33" t="s">
        <v>140</v>
      </c>
      <c r="B41" s="37">
        <v>484</v>
      </c>
      <c r="C41" s="37">
        <v>56</v>
      </c>
      <c r="D41" s="39"/>
      <c r="E41" s="39"/>
      <c r="F41" s="27"/>
      <c r="G41" s="32">
        <f t="shared" si="0"/>
        <v>484</v>
      </c>
      <c r="H41" s="31"/>
      <c r="I41" s="27"/>
      <c r="J41" s="32">
        <f t="shared" si="1"/>
        <v>450.50763910899997</v>
      </c>
    </row>
    <row r="42" spans="1:10" ht="19" x14ac:dyDescent="0.25">
      <c r="A42" s="33" t="s">
        <v>141</v>
      </c>
      <c r="B42" s="37">
        <v>832</v>
      </c>
      <c r="C42" s="37">
        <v>96</v>
      </c>
      <c r="D42" s="39">
        <v>252</v>
      </c>
      <c r="E42" s="39">
        <v>35</v>
      </c>
      <c r="F42" s="27"/>
      <c r="G42" s="32">
        <f t="shared" si="0"/>
        <v>1084</v>
      </c>
      <c r="H42" s="31">
        <v>50</v>
      </c>
      <c r="I42" s="27"/>
      <c r="J42" s="32">
        <f t="shared" si="1"/>
        <v>1058.9881834590001</v>
      </c>
    </row>
    <row r="43" spans="1:10" ht="19" x14ac:dyDescent="0.25">
      <c r="A43" s="33" t="s">
        <v>142</v>
      </c>
      <c r="B43" s="37">
        <v>488</v>
      </c>
      <c r="C43" s="37">
        <v>55</v>
      </c>
      <c r="D43" s="39">
        <v>264</v>
      </c>
      <c r="E43" s="39">
        <v>48</v>
      </c>
      <c r="F43" s="27"/>
      <c r="G43" s="32">
        <f t="shared" si="0"/>
        <v>752</v>
      </c>
      <c r="H43" s="31">
        <v>50</v>
      </c>
      <c r="I43" s="27"/>
      <c r="J43" s="32">
        <f t="shared" si="1"/>
        <v>749.96228225200002</v>
      </c>
    </row>
    <row r="44" spans="1:10" ht="19" x14ac:dyDescent="0.25">
      <c r="A44" s="33" t="s">
        <v>143</v>
      </c>
      <c r="B44" s="37">
        <v>2192</v>
      </c>
      <c r="C44" s="37">
        <v>252</v>
      </c>
      <c r="D44" s="39">
        <v>322</v>
      </c>
      <c r="E44" s="39">
        <v>54</v>
      </c>
      <c r="F44" s="27"/>
      <c r="G44" s="32">
        <f t="shared" si="0"/>
        <v>2514</v>
      </c>
      <c r="H44" s="31">
        <v>50</v>
      </c>
      <c r="I44" s="27"/>
      <c r="J44" s="32">
        <f t="shared" si="1"/>
        <v>2390.0334808264997</v>
      </c>
    </row>
    <row r="45" spans="1:10" ht="19" x14ac:dyDescent="0.25">
      <c r="A45" s="33" t="s">
        <v>29</v>
      </c>
      <c r="B45" s="37">
        <v>24</v>
      </c>
      <c r="C45" s="37">
        <v>2</v>
      </c>
      <c r="D45" s="39"/>
      <c r="E45" s="39"/>
      <c r="F45" s="27"/>
      <c r="G45" s="32">
        <f t="shared" si="0"/>
        <v>24</v>
      </c>
      <c r="H45" s="31"/>
      <c r="I45" s="27"/>
      <c r="J45" s="32">
        <f t="shared" si="1"/>
        <v>22.339221773999999</v>
      </c>
    </row>
    <row r="46" spans="1:10" ht="19" x14ac:dyDescent="0.25">
      <c r="A46" s="33" t="s">
        <v>145</v>
      </c>
      <c r="B46" s="37">
        <v>36</v>
      </c>
      <c r="C46" s="37">
        <v>4</v>
      </c>
      <c r="D46" s="39"/>
      <c r="E46" s="39"/>
      <c r="F46" s="27"/>
      <c r="G46" s="32">
        <f t="shared" si="0"/>
        <v>36</v>
      </c>
      <c r="H46" s="31"/>
      <c r="I46" s="27"/>
      <c r="J46" s="32">
        <f t="shared" si="1"/>
        <v>33.508832661</v>
      </c>
    </row>
    <row r="47" spans="1:10" ht="19" x14ac:dyDescent="0.25">
      <c r="A47" s="39"/>
      <c r="B47" s="41">
        <v>-176</v>
      </c>
      <c r="C47" s="41">
        <v>21</v>
      </c>
      <c r="D47" s="42"/>
      <c r="E47" s="42"/>
      <c r="F47" s="43"/>
      <c r="G47" s="45">
        <f t="shared" si="0"/>
        <v>-176</v>
      </c>
      <c r="H47" s="44"/>
      <c r="I47" s="43"/>
      <c r="J47" s="45">
        <f t="shared" si="1"/>
        <v>-163.820959676</v>
      </c>
    </row>
    <row r="48" spans="1:10" ht="19" x14ac:dyDescent="0.25">
      <c r="A48" s="39"/>
      <c r="B48" s="37"/>
      <c r="C48" s="37"/>
      <c r="D48" s="39"/>
      <c r="E48" s="39"/>
      <c r="F48" s="27"/>
      <c r="G48" s="32"/>
      <c r="H48" s="31"/>
      <c r="I48" s="27"/>
      <c r="J48" s="32"/>
    </row>
    <row r="49" spans="1:10" ht="19" x14ac:dyDescent="0.25">
      <c r="A49" s="39"/>
      <c r="B49" s="39"/>
      <c r="C49" s="39"/>
      <c r="D49" s="39"/>
      <c r="E49" s="39"/>
      <c r="F49" s="27"/>
      <c r="G49" s="32">
        <f t="shared" si="0"/>
        <v>0</v>
      </c>
      <c r="H49" s="31"/>
      <c r="I49" s="29">
        <v>200</v>
      </c>
      <c r="J49" s="32">
        <f>SUM(J2:J46)</f>
        <v>19417.089999839998</v>
      </c>
    </row>
    <row r="50" spans="1:10" ht="19" x14ac:dyDescent="0.25">
      <c r="A50" s="39"/>
      <c r="B50" s="37">
        <f>SUM(B2:B46)</f>
        <v>16752</v>
      </c>
      <c r="C50" s="37">
        <f>SUM(C2:C46)</f>
        <v>1868</v>
      </c>
      <c r="D50" s="39">
        <f>SUM(D2:D47)</f>
        <v>3088</v>
      </c>
      <c r="E50" s="39">
        <f>SUM(E2:E47)</f>
        <v>501</v>
      </c>
      <c r="F50" s="27"/>
      <c r="G50" s="32">
        <f>SUM(G2:G46)</f>
        <v>19840</v>
      </c>
      <c r="H50" s="31">
        <f>SUM(H2:H47)</f>
        <v>750</v>
      </c>
      <c r="I50" s="27">
        <v>19417.09</v>
      </c>
      <c r="J50" s="48">
        <v>18467.09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GENERALE</vt:lpstr>
      <vt:lpstr>TESSERATI</vt:lpstr>
      <vt:lpstr>CAMPIONATI</vt:lpstr>
      <vt:lpstr>DISCREZIONALE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PITTAU</dc:creator>
  <cp:lastModifiedBy>Delegato Sud Sardegna</cp:lastModifiedBy>
  <dcterms:created xsi:type="dcterms:W3CDTF">2023-09-08T19:15:33Z</dcterms:created>
  <dcterms:modified xsi:type="dcterms:W3CDTF">2023-09-25T15:15:56Z</dcterms:modified>
</cp:coreProperties>
</file>